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tables/table9.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10.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1.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tables/table12.xml" ContentType="application/vnd.openxmlformats-officedocument.spreadsheetml.table+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tables/table13.xml" ContentType="application/vnd.openxmlformats-officedocument.spreadsheetml.table+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tables/table14.xml" ContentType="application/vnd.openxmlformats-officedocument.spreadsheetml.table+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tables/table15.xml" ContentType="application/vnd.openxmlformats-officedocument.spreadsheetml.table+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tables/table16.xml" ContentType="application/vnd.openxmlformats-officedocument.spreadsheetml.table+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enne_projektmappe"/>
  <mc:AlternateContent xmlns:mc="http://schemas.openxmlformats.org/markup-compatibility/2006">
    <mc:Choice Requires="x15">
      <x15ac:absPath xmlns:x15ac="http://schemas.microsoft.com/office/spreadsheetml/2010/11/ac" url="H:\DSRR\CCB\Offentliggørelsesark\DSRR43\"/>
    </mc:Choice>
  </mc:AlternateContent>
  <xr:revisionPtr revIDLastSave="0" documentId="13_ncr:1_{A676DC92-43E5-43A9-ADB2-79BC2A692E7C}" xr6:coauthVersionLast="47" xr6:coauthVersionMax="47" xr10:uidLastSave="{00000000-0000-0000-0000-000000000000}"/>
  <bookViews>
    <workbookView xWindow="-120" yWindow="-120" windowWidth="29040" windowHeight="17640" tabRatio="897" xr2:uid="{00000000-000D-0000-FFFF-FFFF00000000}"/>
  </bookViews>
  <sheets>
    <sheet name="Noter" sheetId="14" r:id="rId1"/>
    <sheet name="Indhold" sheetId="1" r:id="rId2"/>
    <sheet name="Finansiel stressindikator" sheetId="2" r:id="rId3"/>
    <sheet name="Figur 1" sheetId="15" r:id="rId4"/>
    <sheet name="Kreditspænd og aktievolatilitet" sheetId="3" r:id="rId5"/>
    <sheet name="Figur 2" sheetId="47" r:id="rId6"/>
    <sheet name="Ejendomspriser" sheetId="5" r:id="rId7"/>
    <sheet name="Figur 3" sheetId="45" r:id="rId8"/>
    <sheet name="Pengeinstitutternes merrente" sheetId="6" r:id="rId9"/>
    <sheet name="Figur 4" sheetId="29" r:id="rId10"/>
    <sheet name="Stiliseret boligbyrde" sheetId="7" r:id="rId11"/>
    <sheet name="Figur 5" sheetId="28" r:id="rId12"/>
    <sheet name="Kreditvækst" sheetId="8" r:id="rId13"/>
    <sheet name="Figur 6" sheetId="35" r:id="rId14"/>
    <sheet name="Udlånsgab" sheetId="9" r:id="rId15"/>
    <sheet name="Figur 7" sheetId="30" r:id="rId16"/>
    <sheet name="Gearing og kapitaloverdækning" sheetId="10" r:id="rId17"/>
    <sheet name="Figur 8" sheetId="38" r:id="rId18"/>
    <sheet name="Egenkapitalforrentning" sheetId="39" r:id="rId19"/>
    <sheet name="Figur 9" sheetId="42" r:id="rId20"/>
    <sheet name="Finansiel cykel (UOC)" sheetId="12" r:id="rId21"/>
    <sheet name="Figur 10" sheetId="36" r:id="rId22"/>
    <sheet name="Finansiel cykel (BP)" sheetId="13" r:id="rId23"/>
    <sheet name="Figur 11" sheetId="37" r:id="rId24"/>
    <sheet name="Udlånsserier" sheetId="17" r:id="rId25"/>
    <sheet name="Figur 12" sheetId="27" r:id="rId26"/>
    <sheet name="Boligpriser og BNI" sheetId="18" r:id="rId27"/>
    <sheet name="Figur 13" sheetId="24" r:id="rId28"/>
    <sheet name="Betalingsbalancen" sheetId="19" r:id="rId29"/>
    <sheet name="Figur 14" sheetId="23" r:id="rId30"/>
    <sheet name="Referencesats" sheetId="20" r:id="rId31"/>
    <sheet name="Figur 15" sheetId="21" r:id="rId32"/>
  </sheets>
  <definedNames>
    <definedName name="Dato">#REF!</definedName>
    <definedName name="Ejendomspriser" localSheetId="6" hidden="1">Ejendomspriser!#REF!</definedName>
    <definedName name="Figur_1__Data___figur" localSheetId="1" hidden="1">Indhold!#REF!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9" i="10" l="1"/>
  <c r="F169" i="10"/>
  <c r="E170" i="10"/>
  <c r="F170" i="10"/>
  <c r="E171" i="10"/>
  <c r="F171" i="10"/>
  <c r="E172" i="10"/>
  <c r="F172" i="10"/>
  <c r="E173" i="10"/>
  <c r="F173" i="10"/>
  <c r="E174" i="10"/>
  <c r="F174" i="10"/>
  <c r="E175" i="10"/>
  <c r="F175" i="10"/>
  <c r="E176" i="10"/>
  <c r="F176" i="10"/>
  <c r="E177" i="10"/>
  <c r="F177" i="10"/>
  <c r="E178" i="10"/>
  <c r="F178" i="10"/>
  <c r="E179" i="10"/>
  <c r="F179" i="10"/>
  <c r="G169" i="10"/>
  <c r="G170" i="10"/>
  <c r="G171" i="10"/>
  <c r="G172" i="10"/>
  <c r="G173" i="10"/>
  <c r="G174" i="10"/>
  <c r="G175" i="10"/>
  <c r="G176" i="10"/>
  <c r="G177" i="10"/>
  <c r="G178" i="10"/>
  <c r="G179" i="10"/>
  <c r="C7" i="20" l="1"/>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E10" i="17"/>
  <c r="E13" i="17"/>
  <c r="E16" i="17"/>
  <c r="E19" i="17"/>
  <c r="E22" i="17"/>
  <c r="E25" i="17"/>
  <c r="E28" i="17"/>
  <c r="E31" i="17"/>
  <c r="E34" i="17"/>
  <c r="E37" i="17"/>
  <c r="E40" i="17"/>
  <c r="E43" i="17"/>
  <c r="E46" i="17"/>
  <c r="E49" i="17"/>
  <c r="E52" i="17"/>
  <c r="E55" i="17"/>
  <c r="E58" i="17"/>
  <c r="E61" i="17"/>
  <c r="E64" i="17"/>
  <c r="E67" i="17"/>
  <c r="E70" i="17"/>
  <c r="E73" i="17"/>
  <c r="E76" i="17"/>
  <c r="E79" i="17"/>
  <c r="E82" i="17"/>
  <c r="E85" i="17"/>
  <c r="E88" i="17"/>
  <c r="E91" i="17"/>
  <c r="E94" i="17"/>
  <c r="E97" i="17"/>
  <c r="E100" i="17"/>
  <c r="E103" i="17"/>
  <c r="E106" i="17"/>
  <c r="E109" i="17"/>
  <c r="E112" i="17"/>
  <c r="E115" i="17"/>
  <c r="E118" i="17"/>
  <c r="E121" i="17"/>
  <c r="E124" i="17"/>
  <c r="E127" i="17"/>
  <c r="E130" i="17"/>
  <c r="E133" i="17"/>
  <c r="E136" i="17"/>
  <c r="E139" i="17"/>
  <c r="E142" i="17"/>
  <c r="E145" i="17"/>
  <c r="E148" i="17"/>
  <c r="E151" i="17"/>
  <c r="E154" i="17"/>
  <c r="E157" i="17"/>
  <c r="E160" i="17"/>
  <c r="E163" i="17"/>
  <c r="E166" i="17"/>
  <c r="E169" i="17"/>
  <c r="E172" i="17"/>
  <c r="E175" i="17"/>
  <c r="E178" i="17"/>
  <c r="E181" i="17"/>
  <c r="E184" i="17"/>
  <c r="E187" i="17"/>
  <c r="E190" i="17"/>
  <c r="E193" i="17"/>
  <c r="E196" i="17"/>
  <c r="E199" i="17"/>
  <c r="E202" i="17"/>
  <c r="E205" i="17"/>
  <c r="E208" i="17"/>
  <c r="E211" i="17"/>
  <c r="E214" i="17"/>
  <c r="E217" i="17"/>
  <c r="E220" i="17"/>
  <c r="E223" i="17"/>
  <c r="E226" i="17"/>
  <c r="E229" i="17"/>
  <c r="E232" i="17"/>
  <c r="E235" i="17"/>
  <c r="E238" i="17"/>
  <c r="E241" i="17"/>
  <c r="E244" i="17"/>
  <c r="E247" i="17"/>
  <c r="E250" i="17"/>
  <c r="E253" i="17"/>
  <c r="E256" i="17"/>
  <c r="E259" i="17"/>
  <c r="E262" i="17"/>
  <c r="E265" i="17"/>
  <c r="E268" i="17"/>
  <c r="E271" i="17"/>
  <c r="E274" i="17"/>
  <c r="E277" i="17"/>
  <c r="E280" i="17"/>
  <c r="E283" i="17"/>
  <c r="E286" i="17"/>
  <c r="E289" i="17"/>
  <c r="E292" i="17"/>
  <c r="E295" i="17"/>
  <c r="E298" i="17"/>
  <c r="E301" i="17"/>
  <c r="E304" i="17"/>
  <c r="E307" i="17"/>
  <c r="E310" i="17"/>
  <c r="E313" i="17"/>
  <c r="E316" i="17"/>
  <c r="E319" i="17"/>
  <c r="E322" i="17"/>
  <c r="E325" i="17"/>
  <c r="E328" i="17"/>
  <c r="E331" i="17"/>
  <c r="E334" i="17"/>
  <c r="E337" i="17"/>
  <c r="E340" i="17"/>
  <c r="E343" i="17"/>
  <c r="E346" i="17"/>
  <c r="E349" i="17"/>
  <c r="E352" i="17"/>
  <c r="E355" i="17"/>
  <c r="E358" i="17"/>
  <c r="E361" i="17"/>
  <c r="E364" i="17"/>
  <c r="E367" i="17"/>
  <c r="E370" i="17"/>
  <c r="E373" i="17"/>
  <c r="E376" i="17"/>
  <c r="E379" i="17"/>
  <c r="E382" i="17"/>
  <c r="E385" i="17"/>
  <c r="E388" i="17"/>
  <c r="E391" i="17"/>
  <c r="E394" i="17"/>
  <c r="E397" i="17"/>
  <c r="E400" i="17"/>
  <c r="E403" i="17"/>
  <c r="E406" i="17"/>
  <c r="E409" i="17"/>
  <c r="E412" i="17"/>
  <c r="E415" i="17"/>
  <c r="E418" i="17"/>
  <c r="E421" i="17"/>
  <c r="E424" i="17"/>
  <c r="E427" i="17"/>
  <c r="E430" i="17"/>
  <c r="E433" i="17"/>
  <c r="E436" i="17"/>
  <c r="E439" i="17"/>
  <c r="E442" i="17"/>
  <c r="E445" i="17"/>
  <c r="E448" i="17"/>
  <c r="E451" i="17"/>
  <c r="E454" i="17"/>
  <c r="E457" i="17"/>
  <c r="E460" i="17"/>
  <c r="E463" i="17"/>
  <c r="E466" i="17"/>
  <c r="E469" i="17"/>
  <c r="E472" i="17"/>
  <c r="E475" i="17"/>
  <c r="E478" i="17"/>
  <c r="E481" i="17"/>
  <c r="E484" i="17"/>
  <c r="E487" i="17"/>
  <c r="E490" i="17"/>
  <c r="E493" i="17"/>
  <c r="E496" i="17"/>
  <c r="E499" i="17"/>
  <c r="E502" i="17"/>
  <c r="E505" i="17"/>
  <c r="E508" i="17"/>
  <c r="E511" i="17"/>
  <c r="E514" i="17"/>
  <c r="E517" i="17"/>
  <c r="E520" i="17"/>
  <c r="F10" i="17"/>
  <c r="F13" i="17"/>
  <c r="F16" i="17"/>
  <c r="F19" i="17"/>
  <c r="F22" i="17"/>
  <c r="F25" i="17"/>
  <c r="F28" i="17"/>
  <c r="F31" i="17"/>
  <c r="F34" i="17"/>
  <c r="F37" i="17"/>
  <c r="F40" i="17"/>
  <c r="F43" i="17"/>
  <c r="F46" i="17"/>
  <c r="F49" i="17"/>
  <c r="F52" i="17"/>
  <c r="F55" i="17"/>
  <c r="F58" i="17"/>
  <c r="F61" i="17"/>
  <c r="F64" i="17"/>
  <c r="F67" i="17"/>
  <c r="F70" i="17"/>
  <c r="F73" i="17"/>
  <c r="F76" i="17"/>
  <c r="F79" i="17"/>
  <c r="F82" i="17"/>
  <c r="F85" i="17"/>
  <c r="F88" i="17"/>
  <c r="F91" i="17"/>
  <c r="F94" i="17"/>
  <c r="F97" i="17"/>
  <c r="F100" i="17"/>
  <c r="F103" i="17"/>
  <c r="F106" i="17"/>
  <c r="F109" i="17"/>
  <c r="F112" i="17"/>
  <c r="F115" i="17"/>
  <c r="F118" i="17"/>
  <c r="F121" i="17"/>
  <c r="F124" i="17"/>
  <c r="F127" i="17"/>
  <c r="F130" i="17"/>
  <c r="F133" i="17"/>
  <c r="F136" i="17"/>
  <c r="F139" i="17"/>
  <c r="F142" i="17"/>
  <c r="F145" i="17"/>
  <c r="F148" i="17"/>
  <c r="F151" i="17"/>
  <c r="F154" i="17"/>
  <c r="F157" i="17"/>
  <c r="F160" i="17"/>
  <c r="F163" i="17"/>
  <c r="F166" i="17"/>
  <c r="F169" i="17"/>
  <c r="F172" i="17"/>
  <c r="F175" i="17"/>
  <c r="F178" i="17"/>
  <c r="F181" i="17"/>
  <c r="F184" i="17"/>
  <c r="F187" i="17"/>
  <c r="F190" i="17"/>
  <c r="F193" i="17"/>
  <c r="F196" i="17"/>
  <c r="F199" i="17"/>
  <c r="F202" i="17"/>
  <c r="F205" i="17"/>
  <c r="F208" i="17"/>
  <c r="F211" i="17"/>
  <c r="F214" i="17"/>
  <c r="F217" i="17"/>
  <c r="F220" i="17"/>
  <c r="F223" i="17"/>
  <c r="F226" i="17"/>
  <c r="F229" i="17"/>
  <c r="F232" i="17"/>
  <c r="F235" i="17"/>
  <c r="F238" i="17"/>
  <c r="F241" i="17"/>
  <c r="F244" i="17"/>
  <c r="F247" i="17"/>
  <c r="F250" i="17"/>
  <c r="F253" i="17"/>
  <c r="F256" i="17"/>
  <c r="F259" i="17"/>
  <c r="F262" i="17"/>
  <c r="F265" i="17"/>
  <c r="F268" i="17"/>
  <c r="F271" i="17"/>
  <c r="F274" i="17"/>
  <c r="F277" i="17"/>
  <c r="F280" i="17"/>
  <c r="F283" i="17"/>
  <c r="F286" i="17"/>
  <c r="F289" i="17"/>
  <c r="F292" i="17"/>
  <c r="F295" i="17"/>
  <c r="F298" i="17"/>
  <c r="F301" i="17"/>
  <c r="F304" i="17"/>
  <c r="F307" i="17"/>
  <c r="F310" i="17"/>
  <c r="F313" i="17"/>
  <c r="F316" i="17"/>
  <c r="F319" i="17"/>
  <c r="F322" i="17"/>
  <c r="F325" i="17"/>
  <c r="F328" i="17"/>
  <c r="F331" i="17"/>
  <c r="F334" i="17"/>
  <c r="F337" i="17"/>
  <c r="F340" i="17"/>
  <c r="F343" i="17"/>
  <c r="F346" i="17"/>
  <c r="F349" i="17"/>
  <c r="F352" i="17"/>
  <c r="F355" i="17"/>
  <c r="F358" i="17"/>
  <c r="F361" i="17"/>
  <c r="F364" i="17"/>
  <c r="F367" i="17"/>
  <c r="F370" i="17"/>
  <c r="F373" i="17"/>
  <c r="F376" i="17"/>
  <c r="F379" i="17"/>
  <c r="F382" i="17"/>
  <c r="F385" i="17"/>
  <c r="F388" i="17"/>
  <c r="F391" i="17"/>
  <c r="F394" i="17"/>
  <c r="F397" i="17"/>
  <c r="F400" i="17"/>
  <c r="F403" i="17"/>
  <c r="F406" i="17"/>
  <c r="F409" i="17"/>
  <c r="F412" i="17"/>
  <c r="F415" i="17"/>
  <c r="F418" i="17"/>
  <c r="F421" i="17"/>
  <c r="F424" i="17"/>
  <c r="F427" i="17"/>
  <c r="F430" i="17"/>
  <c r="F433" i="17"/>
  <c r="F436" i="17"/>
  <c r="F439" i="17"/>
  <c r="F442" i="17"/>
  <c r="F445" i="17"/>
  <c r="F448" i="17"/>
  <c r="F451" i="17"/>
  <c r="F454" i="17"/>
  <c r="F457" i="17"/>
  <c r="F460" i="17"/>
  <c r="F463" i="17"/>
  <c r="F466" i="17"/>
  <c r="F469" i="17"/>
  <c r="F472" i="17"/>
  <c r="F475" i="17"/>
  <c r="F478" i="17"/>
  <c r="F481" i="17"/>
  <c r="F484" i="17"/>
  <c r="F487" i="17"/>
  <c r="F490" i="17"/>
  <c r="F493" i="17"/>
  <c r="F496" i="17"/>
  <c r="F499" i="17"/>
  <c r="F502" i="17"/>
  <c r="F505" i="17"/>
  <c r="F508" i="17"/>
  <c r="F511" i="17"/>
  <c r="F514" i="17"/>
  <c r="F517" i="17"/>
  <c r="D7" i="9"/>
  <c r="F7" i="9" s="1"/>
  <c r="D8" i="9"/>
  <c r="D9" i="9"/>
  <c r="F9" i="9" s="1"/>
  <c r="D10" i="9"/>
  <c r="F10" i="9" s="1"/>
  <c r="D11" i="9"/>
  <c r="D12" i="9"/>
  <c r="D13" i="9"/>
  <c r="F13" i="9" s="1"/>
  <c r="D14" i="9"/>
  <c r="F14" i="9" s="1"/>
  <c r="D15" i="9"/>
  <c r="F15" i="9" s="1"/>
  <c r="D16" i="9"/>
  <c r="F16" i="9" s="1"/>
  <c r="D17" i="9"/>
  <c r="F17" i="9" s="1"/>
  <c r="D18" i="9"/>
  <c r="F18" i="9" s="1"/>
  <c r="D19" i="9"/>
  <c r="D20" i="9"/>
  <c r="D21" i="9"/>
  <c r="F21" i="9" s="1"/>
  <c r="D22" i="9"/>
  <c r="F22" i="9" s="1"/>
  <c r="D23" i="9"/>
  <c r="F23" i="9" s="1"/>
  <c r="D24" i="9"/>
  <c r="D25" i="9"/>
  <c r="F25" i="9" s="1"/>
  <c r="D26" i="9"/>
  <c r="F26" i="9" s="1"/>
  <c r="D27" i="9"/>
  <c r="D28" i="9"/>
  <c r="D29" i="9"/>
  <c r="F29" i="9" s="1"/>
  <c r="D30" i="9"/>
  <c r="F30" i="9" s="1"/>
  <c r="D31" i="9"/>
  <c r="F31" i="9" s="1"/>
  <c r="D32" i="9"/>
  <c r="F32" i="9" s="1"/>
  <c r="D33" i="9"/>
  <c r="F33" i="9" s="1"/>
  <c r="D34" i="9"/>
  <c r="F34" i="9" s="1"/>
  <c r="D35" i="9"/>
  <c r="D36" i="9"/>
  <c r="D37" i="9"/>
  <c r="F37" i="9" s="1"/>
  <c r="D38" i="9"/>
  <c r="F38" i="9" s="1"/>
  <c r="D39" i="9"/>
  <c r="F39" i="9" s="1"/>
  <c r="D40" i="9"/>
  <c r="D41" i="9"/>
  <c r="F41" i="9" s="1"/>
  <c r="D42" i="9"/>
  <c r="F42" i="9" s="1"/>
  <c r="D43" i="9"/>
  <c r="D44" i="9"/>
  <c r="D45" i="9"/>
  <c r="F45" i="9" s="1"/>
  <c r="D46" i="9"/>
  <c r="F46" i="9" s="1"/>
  <c r="D47" i="9"/>
  <c r="F47" i="9" s="1"/>
  <c r="D48" i="9"/>
  <c r="F48" i="9" s="1"/>
  <c r="D49" i="9"/>
  <c r="F49" i="9" s="1"/>
  <c r="D50" i="9"/>
  <c r="F50" i="9" s="1"/>
  <c r="D51" i="9"/>
  <c r="D52" i="9"/>
  <c r="D53" i="9"/>
  <c r="F53" i="9" s="1"/>
  <c r="D54" i="9"/>
  <c r="F54" i="9" s="1"/>
  <c r="D55" i="9"/>
  <c r="F55" i="9" s="1"/>
  <c r="D56" i="9"/>
  <c r="D57" i="9"/>
  <c r="F57" i="9" s="1"/>
  <c r="D58" i="9"/>
  <c r="F58" i="9" s="1"/>
  <c r="D59" i="9"/>
  <c r="D60" i="9"/>
  <c r="D61" i="9"/>
  <c r="F61" i="9" s="1"/>
  <c r="D62" i="9"/>
  <c r="F62" i="9" s="1"/>
  <c r="D63" i="9"/>
  <c r="F63" i="9" s="1"/>
  <c r="D64" i="9"/>
  <c r="F64" i="9" s="1"/>
  <c r="D65" i="9"/>
  <c r="F65" i="9" s="1"/>
  <c r="D66" i="9"/>
  <c r="F66" i="9" s="1"/>
  <c r="D67" i="9"/>
  <c r="D68" i="9"/>
  <c r="D69" i="9"/>
  <c r="F69" i="9" s="1"/>
  <c r="D70" i="9"/>
  <c r="F70" i="9" s="1"/>
  <c r="D71" i="9"/>
  <c r="F71" i="9" s="1"/>
  <c r="D72" i="9"/>
  <c r="D73" i="9"/>
  <c r="F73" i="9" s="1"/>
  <c r="D74" i="9"/>
  <c r="F74" i="9" s="1"/>
  <c r="D75" i="9"/>
  <c r="D76" i="9"/>
  <c r="F76" i="9" s="1"/>
  <c r="D77" i="9"/>
  <c r="F77" i="9" s="1"/>
  <c r="D78" i="9"/>
  <c r="F78" i="9" s="1"/>
  <c r="D79" i="9"/>
  <c r="F79" i="9" s="1"/>
  <c r="D80" i="9"/>
  <c r="F80" i="9" s="1"/>
  <c r="D81" i="9"/>
  <c r="F81" i="9" s="1"/>
  <c r="D82" i="9"/>
  <c r="F82" i="9" s="1"/>
  <c r="D83" i="9"/>
  <c r="D84" i="9"/>
  <c r="D85" i="9"/>
  <c r="F85" i="9" s="1"/>
  <c r="D86" i="9"/>
  <c r="F86" i="9" s="1"/>
  <c r="D87" i="9"/>
  <c r="F87" i="9" s="1"/>
  <c r="D88" i="9"/>
  <c r="D89" i="9"/>
  <c r="F89" i="9" s="1"/>
  <c r="D90" i="9"/>
  <c r="F90" i="9" s="1"/>
  <c r="D91" i="9"/>
  <c r="D92" i="9"/>
  <c r="F92" i="9" s="1"/>
  <c r="D93" i="9"/>
  <c r="F93" i="9" s="1"/>
  <c r="D94" i="9"/>
  <c r="F94" i="9" s="1"/>
  <c r="D95" i="9"/>
  <c r="F95" i="9" s="1"/>
  <c r="D96" i="9"/>
  <c r="F96" i="9" s="1"/>
  <c r="D97" i="9"/>
  <c r="F97" i="9" s="1"/>
  <c r="D98" i="9"/>
  <c r="F98" i="9" s="1"/>
  <c r="D99" i="9"/>
  <c r="D100" i="9"/>
  <c r="D101" i="9"/>
  <c r="F101" i="9" s="1"/>
  <c r="D102" i="9"/>
  <c r="F102" i="9" s="1"/>
  <c r="D103" i="9"/>
  <c r="F103" i="9" s="1"/>
  <c r="D104" i="9"/>
  <c r="D105" i="9"/>
  <c r="F105" i="9" s="1"/>
  <c r="D106" i="9"/>
  <c r="F106" i="9" s="1"/>
  <c r="D107" i="9"/>
  <c r="D108" i="9"/>
  <c r="D109" i="9"/>
  <c r="F109" i="9" s="1"/>
  <c r="D110" i="9"/>
  <c r="F110" i="9" s="1"/>
  <c r="D111" i="9"/>
  <c r="F111" i="9" s="1"/>
  <c r="D112" i="9"/>
  <c r="F112" i="9" s="1"/>
  <c r="D113" i="9"/>
  <c r="F113" i="9" s="1"/>
  <c r="D114" i="9"/>
  <c r="F114" i="9" s="1"/>
  <c r="D115" i="9"/>
  <c r="D116" i="9"/>
  <c r="D117" i="9"/>
  <c r="F117" i="9" s="1"/>
  <c r="D118" i="9"/>
  <c r="F118" i="9" s="1"/>
  <c r="D119" i="9"/>
  <c r="F119" i="9" s="1"/>
  <c r="D120" i="9"/>
  <c r="D121" i="9"/>
  <c r="F121" i="9" s="1"/>
  <c r="D122" i="9"/>
  <c r="F122" i="9" s="1"/>
  <c r="D123" i="9"/>
  <c r="D124" i="9"/>
  <c r="D125" i="9"/>
  <c r="F125" i="9" s="1"/>
  <c r="D126" i="9"/>
  <c r="F126" i="9" s="1"/>
  <c r="D127" i="9"/>
  <c r="F127" i="9" s="1"/>
  <c r="D128" i="9"/>
  <c r="F128" i="9" s="1"/>
  <c r="D129" i="9"/>
  <c r="F129" i="9" s="1"/>
  <c r="D130" i="9"/>
  <c r="F130" i="9" s="1"/>
  <c r="D131" i="9"/>
  <c r="D132" i="9"/>
  <c r="D133" i="9"/>
  <c r="F133" i="9" s="1"/>
  <c r="D134" i="9"/>
  <c r="F134" i="9" s="1"/>
  <c r="D135" i="9"/>
  <c r="F135" i="9" s="1"/>
  <c r="D136" i="9"/>
  <c r="D137" i="9"/>
  <c r="F137" i="9" s="1"/>
  <c r="D138" i="9"/>
  <c r="F138" i="9" s="1"/>
  <c r="D139" i="9"/>
  <c r="D140" i="9"/>
  <c r="D141" i="9"/>
  <c r="F141" i="9" s="1"/>
  <c r="D142" i="9"/>
  <c r="F142" i="9" s="1"/>
  <c r="D143" i="9"/>
  <c r="F143" i="9" s="1"/>
  <c r="D144" i="9"/>
  <c r="F144" i="9" s="1"/>
  <c r="D145" i="9"/>
  <c r="F145" i="9" s="1"/>
  <c r="D146" i="9"/>
  <c r="F146" i="9" s="1"/>
  <c r="D147" i="9"/>
  <c r="D148" i="9"/>
  <c r="D149" i="9"/>
  <c r="F149" i="9" s="1"/>
  <c r="D150" i="9"/>
  <c r="F150" i="9" s="1"/>
  <c r="D151" i="9"/>
  <c r="F151" i="9" s="1"/>
  <c r="D152" i="9"/>
  <c r="D153" i="9"/>
  <c r="F153" i="9" s="1"/>
  <c r="D154" i="9"/>
  <c r="F154" i="9" s="1"/>
  <c r="D155" i="9"/>
  <c r="D156" i="9"/>
  <c r="D157" i="9"/>
  <c r="F157" i="9" s="1"/>
  <c r="D158" i="9"/>
  <c r="F158" i="9" s="1"/>
  <c r="D159" i="9"/>
  <c r="F159" i="9" s="1"/>
  <c r="D160" i="9"/>
  <c r="F160" i="9" s="1"/>
  <c r="D161" i="9"/>
  <c r="F161" i="9" s="1"/>
  <c r="D162" i="9"/>
  <c r="F162" i="9" s="1"/>
  <c r="D163" i="9"/>
  <c r="D164" i="9"/>
  <c r="D165" i="9"/>
  <c r="F165" i="9" s="1"/>
  <c r="D166" i="9"/>
  <c r="F166" i="9" s="1"/>
  <c r="D167" i="9"/>
  <c r="F167" i="9" s="1"/>
  <c r="D168" i="9"/>
  <c r="D169" i="9"/>
  <c r="F169" i="9" s="1"/>
  <c r="D170" i="9"/>
  <c r="F170" i="9" s="1"/>
  <c r="D171" i="9"/>
  <c r="D172" i="9"/>
  <c r="D173" i="9"/>
  <c r="F173" i="9" s="1"/>
  <c r="D174" i="9"/>
  <c r="F174" i="9" s="1"/>
  <c r="D175" i="9"/>
  <c r="F175" i="9" s="1"/>
  <c r="D176" i="9"/>
  <c r="F176" i="9" s="1"/>
  <c r="D177" i="9"/>
  <c r="F177" i="9" s="1"/>
  <c r="D178" i="9"/>
  <c r="F178" i="9" s="1"/>
  <c r="D179" i="9"/>
  <c r="D180" i="9"/>
  <c r="D181" i="9"/>
  <c r="F181" i="9" s="1"/>
  <c r="D182" i="9"/>
  <c r="F182" i="9" s="1"/>
  <c r="D183" i="9"/>
  <c r="F183" i="9" s="1"/>
  <c r="D184" i="9"/>
  <c r="D185" i="9"/>
  <c r="F185" i="9" s="1"/>
  <c r="D186" i="9"/>
  <c r="F186" i="9" s="1"/>
  <c r="D187" i="9"/>
  <c r="D188" i="9"/>
  <c r="D189" i="9"/>
  <c r="F189" i="9" s="1"/>
  <c r="D190" i="9"/>
  <c r="F190" i="9" s="1"/>
  <c r="D191" i="9"/>
  <c r="F191" i="9" s="1"/>
  <c r="D192" i="9"/>
  <c r="F192" i="9" s="1"/>
  <c r="D193" i="9"/>
  <c r="F193" i="9" s="1"/>
  <c r="D194" i="9"/>
  <c r="F194" i="9" s="1"/>
  <c r="D195" i="9"/>
  <c r="D196" i="9"/>
  <c r="D197" i="9"/>
  <c r="F197" i="9" s="1"/>
  <c r="D198" i="9"/>
  <c r="F198" i="9" s="1"/>
  <c r="D199" i="9"/>
  <c r="F199" i="9" s="1"/>
  <c r="D200" i="9"/>
  <c r="D201" i="9"/>
  <c r="F201" i="9" s="1"/>
  <c r="D202" i="9"/>
  <c r="F202" i="9" s="1"/>
  <c r="D203" i="9"/>
  <c r="D204" i="9"/>
  <c r="D205" i="9"/>
  <c r="F205" i="9" s="1"/>
  <c r="D206" i="9"/>
  <c r="F206" i="9" s="1"/>
  <c r="D207" i="9"/>
  <c r="F207" i="9" s="1"/>
  <c r="D208" i="9"/>
  <c r="F208" i="9" s="1"/>
  <c r="D209" i="9"/>
  <c r="F209" i="9" s="1"/>
  <c r="D210" i="9"/>
  <c r="F210" i="9" s="1"/>
  <c r="D211" i="9"/>
  <c r="D212" i="9"/>
  <c r="F212" i="9" s="1"/>
  <c r="D213" i="9"/>
  <c r="F213" i="9" s="1"/>
  <c r="D214" i="9"/>
  <c r="F214" i="9" s="1"/>
  <c r="D215" i="9"/>
  <c r="F215" i="9" s="1"/>
  <c r="D216" i="9"/>
  <c r="D217" i="9"/>
  <c r="F217" i="9" s="1"/>
  <c r="D218" i="9"/>
  <c r="F218" i="9" s="1"/>
  <c r="D219" i="9"/>
  <c r="D220" i="9"/>
  <c r="F8" i="9"/>
  <c r="F11" i="9"/>
  <c r="F12" i="9"/>
  <c r="F19" i="9"/>
  <c r="F20" i="9"/>
  <c r="F24" i="9"/>
  <c r="F27" i="9"/>
  <c r="F28" i="9"/>
  <c r="F35" i="9"/>
  <c r="F36" i="9"/>
  <c r="F40" i="9"/>
  <c r="F43" i="9"/>
  <c r="F44" i="9"/>
  <c r="F51" i="9"/>
  <c r="F52" i="9"/>
  <c r="F56" i="9"/>
  <c r="F59" i="9"/>
  <c r="F60" i="9"/>
  <c r="F67" i="9"/>
  <c r="F68" i="9"/>
  <c r="F72" i="9"/>
  <c r="F75" i="9"/>
  <c r="F83" i="9"/>
  <c r="F84" i="9"/>
  <c r="F88" i="9"/>
  <c r="F91" i="9"/>
  <c r="F99" i="9"/>
  <c r="F100" i="9"/>
  <c r="F104" i="9"/>
  <c r="F107" i="9"/>
  <c r="F108" i="9"/>
  <c r="F115" i="9"/>
  <c r="F116" i="9"/>
  <c r="F120" i="9"/>
  <c r="F123" i="9"/>
  <c r="F124" i="9"/>
  <c r="F131" i="9"/>
  <c r="F132" i="9"/>
  <c r="F136" i="9"/>
  <c r="F139" i="9"/>
  <c r="F140" i="9"/>
  <c r="F147" i="9"/>
  <c r="F148" i="9"/>
  <c r="F152" i="9"/>
  <c r="F155" i="9"/>
  <c r="F156" i="9"/>
  <c r="F163" i="9"/>
  <c r="F164" i="9"/>
  <c r="F168" i="9"/>
  <c r="F171" i="9"/>
  <c r="F172" i="9"/>
  <c r="F179" i="9"/>
  <c r="F180" i="9"/>
  <c r="F184" i="9"/>
  <c r="F187" i="9"/>
  <c r="F188" i="9"/>
  <c r="F195" i="9"/>
  <c r="F196" i="9"/>
  <c r="F200" i="9"/>
  <c r="F203" i="9"/>
  <c r="F204" i="9"/>
  <c r="F211" i="9"/>
  <c r="F216" i="9"/>
  <c r="F219" i="9"/>
  <c r="F220"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E11" i="8"/>
  <c r="E12" i="8"/>
  <c r="E13" i="8"/>
  <c r="E14" i="8"/>
  <c r="E17" i="8"/>
  <c r="E20" i="8"/>
  <c r="E23" i="8"/>
  <c r="E26" i="8"/>
  <c r="E29" i="8"/>
  <c r="E32" i="8"/>
  <c r="E35" i="8"/>
  <c r="E38" i="8"/>
  <c r="E41" i="8"/>
  <c r="E44" i="8"/>
  <c r="E47" i="8"/>
  <c r="E50" i="8"/>
  <c r="E53" i="8"/>
  <c r="E56" i="8"/>
  <c r="E59" i="8"/>
  <c r="E62" i="8"/>
  <c r="E65" i="8"/>
  <c r="E68" i="8"/>
  <c r="E71" i="8"/>
  <c r="E74" i="8"/>
  <c r="E77" i="8"/>
  <c r="E80" i="8"/>
  <c r="E83" i="8"/>
  <c r="E86" i="8"/>
  <c r="E89" i="8"/>
  <c r="E92" i="8"/>
  <c r="E95" i="8"/>
  <c r="E98" i="8"/>
  <c r="E101" i="8"/>
  <c r="E104" i="8"/>
  <c r="E107" i="8"/>
  <c r="E110" i="8"/>
  <c r="E113" i="8"/>
  <c r="E116" i="8"/>
  <c r="E119" i="8"/>
  <c r="E122" i="8"/>
  <c r="E125" i="8"/>
  <c r="E128" i="8"/>
  <c r="E131" i="8"/>
  <c r="E134" i="8"/>
  <c r="E137" i="8"/>
  <c r="E140" i="8"/>
  <c r="E143" i="8"/>
  <c r="E146" i="8"/>
  <c r="E149" i="8"/>
  <c r="E152" i="8"/>
  <c r="E155" i="8"/>
  <c r="E158" i="8"/>
  <c r="E161" i="8"/>
  <c r="E164" i="8"/>
  <c r="E167" i="8"/>
  <c r="E170" i="8"/>
  <c r="E173" i="8"/>
  <c r="E176" i="8"/>
  <c r="E179" i="8"/>
  <c r="E182" i="8"/>
  <c r="E185" i="8"/>
  <c r="E188" i="8"/>
  <c r="E191" i="8"/>
  <c r="E194" i="8"/>
  <c r="E197" i="8"/>
  <c r="E200" i="8"/>
  <c r="E203" i="8"/>
  <c r="E206" i="8"/>
  <c r="E209" i="8"/>
  <c r="E212" i="8"/>
  <c r="E215" i="8"/>
  <c r="E218" i="8"/>
  <c r="E221" i="8"/>
  <c r="E224" i="8"/>
  <c r="E227" i="8"/>
  <c r="E230" i="8"/>
  <c r="E233" i="8"/>
  <c r="E236" i="8"/>
  <c r="E239" i="8"/>
  <c r="E242" i="8"/>
  <c r="E245" i="8"/>
  <c r="E248" i="8"/>
  <c r="E251" i="8"/>
  <c r="E254" i="8"/>
  <c r="E257" i="8"/>
  <c r="E260" i="8"/>
  <c r="E263" i="8"/>
  <c r="E266" i="8"/>
  <c r="E269" i="8"/>
  <c r="E272" i="8"/>
  <c r="E275" i="8"/>
  <c r="E278" i="8"/>
  <c r="E281" i="8"/>
  <c r="E284" i="8"/>
  <c r="E287" i="8"/>
  <c r="E290" i="8"/>
  <c r="E293" i="8"/>
  <c r="E296" i="8"/>
  <c r="E299" i="8"/>
  <c r="E302" i="8"/>
  <c r="E305" i="8"/>
  <c r="E308" i="8"/>
  <c r="E311" i="8"/>
  <c r="E314" i="8"/>
  <c r="E317" i="8"/>
  <c r="E320" i="8"/>
  <c r="E323" i="8"/>
  <c r="E326" i="8"/>
  <c r="E329" i="8"/>
  <c r="E332" i="8"/>
  <c r="E335" i="8"/>
  <c r="E338" i="8"/>
  <c r="E341" i="8"/>
  <c r="E344" i="8"/>
  <c r="E347" i="8"/>
  <c r="E350" i="8"/>
  <c r="E353" i="8"/>
  <c r="E356" i="8"/>
  <c r="E359" i="8"/>
  <c r="E362" i="8"/>
  <c r="E365" i="8"/>
  <c r="E368" i="8"/>
  <c r="E371" i="8"/>
  <c r="E374" i="8"/>
  <c r="E377" i="8"/>
  <c r="E380" i="8"/>
  <c r="E383" i="8"/>
  <c r="E386" i="8"/>
  <c r="E389" i="8"/>
  <c r="E392" i="8"/>
  <c r="E395" i="8"/>
  <c r="E398" i="8"/>
  <c r="E401" i="8"/>
  <c r="E404" i="8"/>
  <c r="E407" i="8"/>
  <c r="E410" i="8"/>
  <c r="E413" i="8"/>
  <c r="E416" i="8"/>
  <c r="E419" i="8"/>
  <c r="E422" i="8"/>
  <c r="E425" i="8"/>
  <c r="E428" i="8"/>
  <c r="E431" i="8"/>
  <c r="E434" i="8"/>
  <c r="E437" i="8"/>
  <c r="E440" i="8"/>
  <c r="E443" i="8"/>
  <c r="E446" i="8"/>
  <c r="E449" i="8"/>
  <c r="E452" i="8"/>
  <c r="E455" i="8"/>
  <c r="E458" i="8"/>
  <c r="E461" i="8"/>
  <c r="E464" i="8"/>
  <c r="E467" i="8"/>
  <c r="E470" i="8"/>
  <c r="E473" i="8"/>
  <c r="E476" i="8"/>
  <c r="E479" i="8"/>
  <c r="E482" i="8"/>
  <c r="E485" i="8"/>
  <c r="E488" i="8"/>
  <c r="E491" i="8"/>
  <c r="E494" i="8"/>
  <c r="E497" i="8"/>
  <c r="E500" i="8"/>
  <c r="E503" i="8"/>
  <c r="E506" i="8"/>
  <c r="E509" i="8"/>
  <c r="E512" i="8"/>
  <c r="E515" i="8"/>
  <c r="E518" i="8"/>
  <c r="E521" i="8"/>
  <c r="E524"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E8" i="6"/>
  <c r="E9" i="6"/>
  <c r="E10" i="6"/>
  <c r="G12" i="6" s="1"/>
  <c r="E11" i="6"/>
  <c r="E12" i="6"/>
  <c r="E13" i="6"/>
  <c r="G13" i="6" s="1"/>
  <c r="E14" i="6"/>
  <c r="E15" i="6"/>
  <c r="E16" i="6"/>
  <c r="E17" i="6"/>
  <c r="E18" i="6"/>
  <c r="G20" i="6" s="1"/>
  <c r="E19" i="6"/>
  <c r="E20" i="6"/>
  <c r="E21" i="6"/>
  <c r="E22" i="6"/>
  <c r="E23" i="6"/>
  <c r="E24" i="6"/>
  <c r="E25" i="6"/>
  <c r="E26" i="6"/>
  <c r="G27" i="6" s="1"/>
  <c r="E27" i="6"/>
  <c r="E28" i="6"/>
  <c r="E29" i="6"/>
  <c r="G30" i="6" s="1"/>
  <c r="E30" i="6"/>
  <c r="E31" i="6"/>
  <c r="G33" i="6" s="1"/>
  <c r="E32" i="6"/>
  <c r="E33" i="6"/>
  <c r="E34" i="6"/>
  <c r="G36" i="6" s="1"/>
  <c r="E35" i="6"/>
  <c r="E36" i="6"/>
  <c r="E37" i="6"/>
  <c r="G37" i="6" s="1"/>
  <c r="E38" i="6"/>
  <c r="E39" i="6"/>
  <c r="E40" i="6"/>
  <c r="E41" i="6"/>
  <c r="E42" i="6"/>
  <c r="G43" i="6" s="1"/>
  <c r="E43" i="6"/>
  <c r="E44" i="6"/>
  <c r="E45" i="6"/>
  <c r="G45" i="6" s="1"/>
  <c r="E46" i="6"/>
  <c r="E47" i="6"/>
  <c r="E48" i="6"/>
  <c r="E49" i="6"/>
  <c r="E50" i="6"/>
  <c r="G52" i="6" s="1"/>
  <c r="E51" i="6"/>
  <c r="E52" i="6"/>
  <c r="E53" i="6"/>
  <c r="E54" i="6"/>
  <c r="E55" i="6"/>
  <c r="E56" i="6"/>
  <c r="E57" i="6"/>
  <c r="E58" i="6"/>
  <c r="G60" i="6" s="1"/>
  <c r="E59" i="6"/>
  <c r="E60" i="6"/>
  <c r="E61" i="6"/>
  <c r="G61" i="6" s="1"/>
  <c r="E62" i="6"/>
  <c r="E63" i="6"/>
  <c r="E64" i="6"/>
  <c r="E65" i="6"/>
  <c r="E66" i="6"/>
  <c r="G68" i="6" s="1"/>
  <c r="E67" i="6"/>
  <c r="E68" i="6"/>
  <c r="E69" i="6"/>
  <c r="E70" i="6"/>
  <c r="E71" i="6"/>
  <c r="E72" i="6"/>
  <c r="E73" i="6"/>
  <c r="E74" i="6"/>
  <c r="G76" i="6" s="1"/>
  <c r="E75" i="6"/>
  <c r="E76" i="6"/>
  <c r="E77" i="6"/>
  <c r="E78" i="6"/>
  <c r="E79" i="6"/>
  <c r="E80" i="6"/>
  <c r="E81" i="6"/>
  <c r="E82" i="6"/>
  <c r="E83" i="6"/>
  <c r="E84" i="6"/>
  <c r="E85" i="6"/>
  <c r="E86" i="6"/>
  <c r="E87" i="6"/>
  <c r="E88" i="6"/>
  <c r="E89" i="6"/>
  <c r="E90" i="6"/>
  <c r="G92" i="6" s="1"/>
  <c r="E91" i="6"/>
  <c r="E92" i="6"/>
  <c r="E93" i="6"/>
  <c r="G93" i="6" s="1"/>
  <c r="E94" i="6"/>
  <c r="E95" i="6"/>
  <c r="E96" i="6"/>
  <c r="E97" i="6"/>
  <c r="E98" i="6"/>
  <c r="G99" i="6" s="1"/>
  <c r="E99" i="6"/>
  <c r="E100" i="6"/>
  <c r="E101" i="6"/>
  <c r="G101" i="6" s="1"/>
  <c r="E102" i="6"/>
  <c r="E103" i="6"/>
  <c r="E104" i="6"/>
  <c r="E105" i="6"/>
  <c r="E106" i="6"/>
  <c r="G108" i="6" s="1"/>
  <c r="E107" i="6"/>
  <c r="E108" i="6"/>
  <c r="E109" i="6"/>
  <c r="G110" i="6" s="1"/>
  <c r="E110" i="6"/>
  <c r="E111" i="6"/>
  <c r="E112" i="6"/>
  <c r="E113" i="6"/>
  <c r="E114" i="6"/>
  <c r="G116" i="6" s="1"/>
  <c r="E115" i="6"/>
  <c r="E116" i="6"/>
  <c r="E117" i="6"/>
  <c r="E118" i="6"/>
  <c r="E119" i="6"/>
  <c r="E120" i="6"/>
  <c r="E121" i="6"/>
  <c r="E122" i="6"/>
  <c r="E123" i="6"/>
  <c r="E124" i="6"/>
  <c r="E125" i="6"/>
  <c r="G126" i="6" s="1"/>
  <c r="E126" i="6"/>
  <c r="E127" i="6"/>
  <c r="E128" i="6"/>
  <c r="E129" i="6"/>
  <c r="E130" i="6"/>
  <c r="G132" i="6" s="1"/>
  <c r="E131" i="6"/>
  <c r="E132" i="6"/>
  <c r="E133" i="6"/>
  <c r="E134" i="6"/>
  <c r="E135" i="6"/>
  <c r="E136" i="6"/>
  <c r="E137" i="6"/>
  <c r="E138" i="6"/>
  <c r="E139" i="6"/>
  <c r="E140" i="6"/>
  <c r="E141" i="6"/>
  <c r="G141" i="6" s="1"/>
  <c r="E142" i="6"/>
  <c r="E143" i="6"/>
  <c r="G143" i="6" s="1"/>
  <c r="E144" i="6"/>
  <c r="E145" i="6"/>
  <c r="E146" i="6"/>
  <c r="G148" i="6" s="1"/>
  <c r="E147" i="6"/>
  <c r="E148" i="6"/>
  <c r="E149" i="6"/>
  <c r="E150" i="6"/>
  <c r="E151" i="6"/>
  <c r="E152" i="6"/>
  <c r="E153" i="6"/>
  <c r="E154" i="6"/>
  <c r="G155" i="6" s="1"/>
  <c r="E155" i="6"/>
  <c r="E156" i="6"/>
  <c r="E157" i="6"/>
  <c r="E158" i="6"/>
  <c r="E159" i="6"/>
  <c r="E160" i="6"/>
  <c r="E161" i="6"/>
  <c r="E162" i="6"/>
  <c r="G164" i="6" s="1"/>
  <c r="E163" i="6"/>
  <c r="E164" i="6"/>
  <c r="E165" i="6"/>
  <c r="G165" i="6" s="1"/>
  <c r="E166" i="6"/>
  <c r="E167" i="6"/>
  <c r="E168" i="6"/>
  <c r="E169" i="6"/>
  <c r="E170" i="6"/>
  <c r="G172" i="6" s="1"/>
  <c r="E171" i="6"/>
  <c r="E172" i="6"/>
  <c r="E173" i="6"/>
  <c r="G173" i="6" s="1"/>
  <c r="E174" i="6"/>
  <c r="E175" i="6"/>
  <c r="E176" i="6"/>
  <c r="E177" i="6"/>
  <c r="E178" i="6"/>
  <c r="E179" i="6"/>
  <c r="E180" i="6"/>
  <c r="E181" i="6"/>
  <c r="G181" i="6" s="1"/>
  <c r="E182" i="6"/>
  <c r="E183" i="6"/>
  <c r="E184" i="6"/>
  <c r="E185" i="6"/>
  <c r="E186" i="6"/>
  <c r="G188" i="6" s="1"/>
  <c r="E187" i="6"/>
  <c r="E188" i="6"/>
  <c r="E189" i="6"/>
  <c r="G189" i="6" s="1"/>
  <c r="E190" i="6"/>
  <c r="E191" i="6"/>
  <c r="E192" i="6"/>
  <c r="E193" i="6"/>
  <c r="E194" i="6"/>
  <c r="G196" i="6" s="1"/>
  <c r="E195" i="6"/>
  <c r="E196" i="6"/>
  <c r="E197" i="6"/>
  <c r="G197" i="6" s="1"/>
  <c r="E198" i="6"/>
  <c r="E199" i="6"/>
  <c r="E200" i="6"/>
  <c r="E201" i="6"/>
  <c r="E202" i="6"/>
  <c r="G204" i="6" s="1"/>
  <c r="E203" i="6"/>
  <c r="E204" i="6"/>
  <c r="E205" i="6"/>
  <c r="G205" i="6" s="1"/>
  <c r="E206" i="6"/>
  <c r="E207" i="6"/>
  <c r="E208" i="6"/>
  <c r="E209" i="6"/>
  <c r="E210" i="6"/>
  <c r="G212" i="6" s="1"/>
  <c r="E211" i="6"/>
  <c r="E212" i="6"/>
  <c r="E213" i="6"/>
  <c r="G214" i="6" s="1"/>
  <c r="E214" i="6"/>
  <c r="E215" i="6"/>
  <c r="E216" i="6"/>
  <c r="E217" i="6"/>
  <c r="E218" i="6"/>
  <c r="E219" i="6"/>
  <c r="E220" i="6"/>
  <c r="E221" i="6"/>
  <c r="G221" i="6" s="1"/>
  <c r="E222" i="6"/>
  <c r="E223" i="6"/>
  <c r="E224" i="6"/>
  <c r="E225" i="6"/>
  <c r="E226" i="6"/>
  <c r="G228" i="6" s="1"/>
  <c r="E227" i="6"/>
  <c r="E228" i="6"/>
  <c r="E229" i="6"/>
  <c r="G229" i="6" s="1"/>
  <c r="E230" i="6"/>
  <c r="E231" i="6"/>
  <c r="E232" i="6"/>
  <c r="E233" i="6"/>
  <c r="E234" i="6"/>
  <c r="G236" i="6" s="1"/>
  <c r="E235" i="6"/>
  <c r="E236" i="6"/>
  <c r="E237" i="6"/>
  <c r="E238" i="6"/>
  <c r="E239" i="6"/>
  <c r="E240" i="6"/>
  <c r="E241" i="6"/>
  <c r="E242" i="6"/>
  <c r="G244" i="6" s="1"/>
  <c r="E243" i="6"/>
  <c r="E244" i="6"/>
  <c r="E245" i="6"/>
  <c r="E246" i="6"/>
  <c r="E247" i="6"/>
  <c r="E248" i="6"/>
  <c r="E249" i="6"/>
  <c r="E250" i="6"/>
  <c r="G252" i="6" s="1"/>
  <c r="E251" i="6"/>
  <c r="E252" i="6"/>
  <c r="E253" i="6"/>
  <c r="G253" i="6" s="1"/>
  <c r="E254" i="6"/>
  <c r="E255" i="6"/>
  <c r="E256" i="6"/>
  <c r="E257" i="6"/>
  <c r="F8" i="6"/>
  <c r="H10" i="6" s="1"/>
  <c r="F9" i="6"/>
  <c r="F10" i="6"/>
  <c r="F11" i="6"/>
  <c r="H11" i="6" s="1"/>
  <c r="F12" i="6"/>
  <c r="F13" i="6"/>
  <c r="F14" i="6"/>
  <c r="F15" i="6"/>
  <c r="F16" i="6"/>
  <c r="H18" i="6" s="1"/>
  <c r="F17" i="6"/>
  <c r="F18" i="6"/>
  <c r="F19" i="6"/>
  <c r="H20" i="6" s="1"/>
  <c r="F20" i="6"/>
  <c r="F21" i="6"/>
  <c r="F22" i="6"/>
  <c r="F23" i="6"/>
  <c r="F24" i="6"/>
  <c r="H26" i="6" s="1"/>
  <c r="F25" i="6"/>
  <c r="F26" i="6"/>
  <c r="F27" i="6"/>
  <c r="H28" i="6" s="1"/>
  <c r="F28" i="6"/>
  <c r="F29" i="6"/>
  <c r="F30" i="6"/>
  <c r="F31" i="6"/>
  <c r="F32" i="6"/>
  <c r="H34" i="6" s="1"/>
  <c r="F33" i="6"/>
  <c r="F34" i="6"/>
  <c r="F35" i="6"/>
  <c r="H35" i="6" s="1"/>
  <c r="F36" i="6"/>
  <c r="F37" i="6"/>
  <c r="F38" i="6"/>
  <c r="F39" i="6"/>
  <c r="F40" i="6"/>
  <c r="H42" i="6" s="1"/>
  <c r="F41" i="6"/>
  <c r="F42" i="6"/>
  <c r="F43" i="6"/>
  <c r="H43" i="6" s="1"/>
  <c r="F44" i="6"/>
  <c r="F45" i="6"/>
  <c r="F46" i="6"/>
  <c r="F47" i="6"/>
  <c r="F48" i="6"/>
  <c r="H50" i="6" s="1"/>
  <c r="F49" i="6"/>
  <c r="F50" i="6"/>
  <c r="F51" i="6"/>
  <c r="F52" i="6"/>
  <c r="F53" i="6"/>
  <c r="F54" i="6"/>
  <c r="F55" i="6"/>
  <c r="F56" i="6"/>
  <c r="H58" i="6" s="1"/>
  <c r="F57" i="6"/>
  <c r="F58" i="6"/>
  <c r="F59" i="6"/>
  <c r="H59" i="6" s="1"/>
  <c r="F60" i="6"/>
  <c r="F61" i="6"/>
  <c r="F62" i="6"/>
  <c r="F63" i="6"/>
  <c r="F64" i="6"/>
  <c r="H66" i="6" s="1"/>
  <c r="F65" i="6"/>
  <c r="F66" i="6"/>
  <c r="F67" i="6"/>
  <c r="H67" i="6" s="1"/>
  <c r="F68" i="6"/>
  <c r="F69" i="6"/>
  <c r="F70" i="6"/>
  <c r="F71" i="6"/>
  <c r="F72" i="6"/>
  <c r="H74" i="6" s="1"/>
  <c r="F73" i="6"/>
  <c r="F74" i="6"/>
  <c r="F75" i="6"/>
  <c r="H75" i="6" s="1"/>
  <c r="F76" i="6"/>
  <c r="H78" i="6" s="1"/>
  <c r="F77" i="6"/>
  <c r="F78" i="6"/>
  <c r="F79" i="6"/>
  <c r="F80" i="6"/>
  <c r="H82" i="6" s="1"/>
  <c r="F81" i="6"/>
  <c r="F82" i="6"/>
  <c r="F83" i="6"/>
  <c r="H83" i="6" s="1"/>
  <c r="F84" i="6"/>
  <c r="F85" i="6"/>
  <c r="F86" i="6"/>
  <c r="F87" i="6"/>
  <c r="F88" i="6"/>
  <c r="H90" i="6" s="1"/>
  <c r="F89" i="6"/>
  <c r="F90" i="6"/>
  <c r="F91" i="6"/>
  <c r="H93" i="6" s="1"/>
  <c r="F92" i="6"/>
  <c r="F93" i="6"/>
  <c r="F94" i="6"/>
  <c r="F95" i="6"/>
  <c r="F96" i="6"/>
  <c r="H98" i="6" s="1"/>
  <c r="F97" i="6"/>
  <c r="F98" i="6"/>
  <c r="F99" i="6"/>
  <c r="H99" i="6" s="1"/>
  <c r="F100" i="6"/>
  <c r="F101" i="6"/>
  <c r="F102" i="6"/>
  <c r="F103" i="6"/>
  <c r="F104" i="6"/>
  <c r="H106" i="6" s="1"/>
  <c r="F105" i="6"/>
  <c r="F106" i="6"/>
  <c r="F107" i="6"/>
  <c r="H107" i="6" s="1"/>
  <c r="F108" i="6"/>
  <c r="F109" i="6"/>
  <c r="F110" i="6"/>
  <c r="F111" i="6"/>
  <c r="F112" i="6"/>
  <c r="H114" i="6" s="1"/>
  <c r="F113" i="6"/>
  <c r="F114" i="6"/>
  <c r="F115" i="6"/>
  <c r="H116" i="6" s="1"/>
  <c r="F116" i="6"/>
  <c r="F117" i="6"/>
  <c r="F118" i="6"/>
  <c r="F119" i="6"/>
  <c r="F120" i="6"/>
  <c r="H122" i="6" s="1"/>
  <c r="F121" i="6"/>
  <c r="F122" i="6"/>
  <c r="F123" i="6"/>
  <c r="H123" i="6" s="1"/>
  <c r="F124" i="6"/>
  <c r="F125" i="6"/>
  <c r="F126" i="6"/>
  <c r="F127" i="6"/>
  <c r="F128" i="6"/>
  <c r="H130" i="6" s="1"/>
  <c r="F129" i="6"/>
  <c r="F130" i="6"/>
  <c r="F131" i="6"/>
  <c r="F132" i="6"/>
  <c r="F133" i="6"/>
  <c r="F134" i="6"/>
  <c r="F135" i="6"/>
  <c r="F136" i="6"/>
  <c r="H138" i="6" s="1"/>
  <c r="F137" i="6"/>
  <c r="F138" i="6"/>
  <c r="F139" i="6"/>
  <c r="H139" i="6" s="1"/>
  <c r="F140" i="6"/>
  <c r="F141" i="6"/>
  <c r="F142" i="6"/>
  <c r="F143" i="6"/>
  <c r="F144" i="6"/>
  <c r="H146" i="6" s="1"/>
  <c r="F145" i="6"/>
  <c r="F146" i="6"/>
  <c r="F147" i="6"/>
  <c r="H147" i="6" s="1"/>
  <c r="F148" i="6"/>
  <c r="F149" i="6"/>
  <c r="F150" i="6"/>
  <c r="F151" i="6"/>
  <c r="F152" i="6"/>
  <c r="H154" i="6" s="1"/>
  <c r="F153" i="6"/>
  <c r="F154" i="6"/>
  <c r="F155" i="6"/>
  <c r="F156" i="6"/>
  <c r="F157" i="6"/>
  <c r="F158" i="6"/>
  <c r="F159" i="6"/>
  <c r="F160" i="6"/>
  <c r="H162" i="6" s="1"/>
  <c r="F161" i="6"/>
  <c r="F162" i="6"/>
  <c r="F163" i="6"/>
  <c r="H163" i="6" s="1"/>
  <c r="F164" i="6"/>
  <c r="F165" i="6"/>
  <c r="F166" i="6"/>
  <c r="F167" i="6"/>
  <c r="F168" i="6"/>
  <c r="H170" i="6" s="1"/>
  <c r="F169" i="6"/>
  <c r="F170" i="6"/>
  <c r="F171" i="6"/>
  <c r="H171" i="6" s="1"/>
  <c r="F172" i="6"/>
  <c r="F173" i="6"/>
  <c r="F174" i="6"/>
  <c r="F175" i="6"/>
  <c r="F176" i="6"/>
  <c r="H178" i="6" s="1"/>
  <c r="F177" i="6"/>
  <c r="F178" i="6"/>
  <c r="F179" i="6"/>
  <c r="H179" i="6" s="1"/>
  <c r="F180" i="6"/>
  <c r="F181" i="6"/>
  <c r="F182" i="6"/>
  <c r="F183" i="6"/>
  <c r="F184" i="6"/>
  <c r="H186" i="6" s="1"/>
  <c r="F185" i="6"/>
  <c r="F186" i="6"/>
  <c r="F187" i="6"/>
  <c r="H187" i="6" s="1"/>
  <c r="F188" i="6"/>
  <c r="F189" i="6"/>
  <c r="F190" i="6"/>
  <c r="F191" i="6"/>
  <c r="F192" i="6"/>
  <c r="H194" i="6" s="1"/>
  <c r="F193" i="6"/>
  <c r="F194" i="6"/>
  <c r="F195" i="6"/>
  <c r="F196" i="6"/>
  <c r="F197" i="6"/>
  <c r="F198" i="6"/>
  <c r="F199" i="6"/>
  <c r="F200" i="6"/>
  <c r="H202" i="6" s="1"/>
  <c r="F201" i="6"/>
  <c r="F202" i="6"/>
  <c r="F203" i="6"/>
  <c r="H204" i="6" s="1"/>
  <c r="F204" i="6"/>
  <c r="H206" i="6" s="1"/>
  <c r="F205" i="6"/>
  <c r="F206" i="6"/>
  <c r="F207" i="6"/>
  <c r="F208" i="6"/>
  <c r="H210" i="6" s="1"/>
  <c r="F209" i="6"/>
  <c r="F210" i="6"/>
  <c r="F211" i="6"/>
  <c r="H211" i="6" s="1"/>
  <c r="F212" i="6"/>
  <c r="F213" i="6"/>
  <c r="H215" i="6" s="1"/>
  <c r="F214" i="6"/>
  <c r="F215" i="6"/>
  <c r="F216" i="6"/>
  <c r="H218" i="6" s="1"/>
  <c r="F217" i="6"/>
  <c r="F218" i="6"/>
  <c r="F219" i="6"/>
  <c r="F220" i="6"/>
  <c r="F221" i="6"/>
  <c r="F222" i="6"/>
  <c r="F223" i="6"/>
  <c r="F224" i="6"/>
  <c r="H226" i="6" s="1"/>
  <c r="F225" i="6"/>
  <c r="H227" i="6" s="1"/>
  <c r="F226" i="6"/>
  <c r="F227" i="6"/>
  <c r="H228" i="6" s="1"/>
  <c r="F228" i="6"/>
  <c r="F229" i="6"/>
  <c r="F230" i="6"/>
  <c r="F231" i="6"/>
  <c r="F232" i="6"/>
  <c r="H233" i="6" s="1"/>
  <c r="F233" i="6"/>
  <c r="F234" i="6"/>
  <c r="F235" i="6"/>
  <c r="F236" i="6"/>
  <c r="F237" i="6"/>
  <c r="F238" i="6"/>
  <c r="F239" i="6"/>
  <c r="F240" i="6"/>
  <c r="H242" i="6" s="1"/>
  <c r="F241" i="6"/>
  <c r="F242" i="6"/>
  <c r="F243" i="6"/>
  <c r="F244" i="6"/>
  <c r="F245" i="6"/>
  <c r="F246" i="6"/>
  <c r="F247" i="6"/>
  <c r="F248" i="6"/>
  <c r="H249" i="6" s="1"/>
  <c r="F249" i="6"/>
  <c r="F250" i="6"/>
  <c r="F251" i="6"/>
  <c r="H251" i="6" s="1"/>
  <c r="F252" i="6"/>
  <c r="F253" i="6"/>
  <c r="F254" i="6"/>
  <c r="F255" i="6"/>
  <c r="F256" i="6"/>
  <c r="F257" i="6"/>
  <c r="G28" i="6"/>
  <c r="G54" i="6"/>
  <c r="G84" i="6"/>
  <c r="G100" i="6"/>
  <c r="G107" i="6"/>
  <c r="G124" i="6"/>
  <c r="G140" i="6"/>
  <c r="G156" i="6"/>
  <c r="G163" i="6"/>
  <c r="G171" i="6"/>
  <c r="G180" i="6"/>
  <c r="G220" i="6"/>
  <c r="G235" i="6"/>
  <c r="H27" i="6"/>
  <c r="H44" i="6"/>
  <c r="H115" i="6"/>
  <c r="H153" i="6"/>
  <c r="H161" i="6"/>
  <c r="H234" i="6"/>
  <c r="H241" i="6"/>
  <c r="H250" i="6"/>
  <c r="H253" i="6"/>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G198" i="6" l="1"/>
  <c r="H256" i="6"/>
  <c r="H181" i="6"/>
  <c r="H69" i="6"/>
  <c r="H240" i="6"/>
  <c r="H232" i="6"/>
  <c r="H217" i="6"/>
  <c r="H151" i="6"/>
  <c r="H87" i="6"/>
  <c r="H23" i="6"/>
  <c r="G225" i="6"/>
  <c r="G161" i="6"/>
  <c r="G97" i="6"/>
  <c r="H140" i="6"/>
  <c r="H14" i="6"/>
  <c r="G152" i="6"/>
  <c r="G88" i="6"/>
  <c r="H245" i="6"/>
  <c r="H221" i="6"/>
  <c r="H197" i="6"/>
  <c r="H157" i="6"/>
  <c r="H133" i="6"/>
  <c r="H53" i="6"/>
  <c r="G255" i="6"/>
  <c r="G247" i="6"/>
  <c r="G239" i="6"/>
  <c r="G159" i="6"/>
  <c r="G151" i="6"/>
  <c r="G135" i="6"/>
  <c r="G87" i="6"/>
  <c r="G71" i="6"/>
  <c r="G55" i="6"/>
  <c r="G23" i="6"/>
  <c r="H97" i="6"/>
  <c r="G227" i="6"/>
  <c r="G14" i="6"/>
  <c r="H203" i="6"/>
  <c r="H85" i="6"/>
  <c r="G246" i="6"/>
  <c r="G213" i="6"/>
  <c r="G191" i="6"/>
  <c r="G111" i="6"/>
  <c r="G70" i="6"/>
  <c r="H219" i="6"/>
  <c r="H169" i="6"/>
  <c r="H131" i="6"/>
  <c r="H100" i="6"/>
  <c r="H84" i="6"/>
  <c r="H60" i="6"/>
  <c r="H33" i="6"/>
  <c r="G245" i="6"/>
  <c r="G190" i="6"/>
  <c r="G167" i="6"/>
  <c r="G109" i="6"/>
  <c r="G91" i="6"/>
  <c r="G69" i="6"/>
  <c r="G44" i="6"/>
  <c r="H257" i="6"/>
  <c r="H225" i="6"/>
  <c r="H209" i="6"/>
  <c r="H201" i="6"/>
  <c r="H193" i="6"/>
  <c r="H185" i="6"/>
  <c r="H177" i="6"/>
  <c r="H145" i="6"/>
  <c r="H137" i="6"/>
  <c r="H129" i="6"/>
  <c r="H105" i="6"/>
  <c r="H25" i="6"/>
  <c r="G219" i="6"/>
  <c r="G35" i="6"/>
  <c r="H220" i="6"/>
  <c r="H132" i="6"/>
  <c r="H101" i="6"/>
  <c r="H61" i="6"/>
  <c r="H19" i="6"/>
  <c r="G94" i="6"/>
  <c r="H244" i="6"/>
  <c r="H189" i="6"/>
  <c r="H165" i="6"/>
  <c r="H149" i="6"/>
  <c r="H52" i="6"/>
  <c r="H32" i="6"/>
  <c r="H13" i="6"/>
  <c r="G238" i="6"/>
  <c r="G223" i="6"/>
  <c r="G207" i="6"/>
  <c r="G183" i="6"/>
  <c r="G166" i="6"/>
  <c r="G39" i="6"/>
  <c r="G22" i="6"/>
  <c r="H164" i="6"/>
  <c r="H51" i="6"/>
  <c r="H29" i="6"/>
  <c r="G222" i="6"/>
  <c r="G182" i="6"/>
  <c r="G127" i="6"/>
  <c r="G38" i="6"/>
  <c r="H243" i="6"/>
  <c r="H229" i="6"/>
  <c r="H188" i="6"/>
  <c r="H148" i="6"/>
  <c r="H117" i="6"/>
  <c r="H12" i="6"/>
  <c r="G237" i="6"/>
  <c r="G206" i="6"/>
  <c r="G86" i="6"/>
  <c r="G21" i="6"/>
  <c r="H141" i="6"/>
  <c r="H96" i="6"/>
  <c r="H45" i="6"/>
  <c r="G254" i="6"/>
  <c r="G199" i="6"/>
  <c r="G125" i="6"/>
  <c r="G85" i="6"/>
  <c r="G15" i="6"/>
  <c r="H142" i="6"/>
  <c r="G216" i="6"/>
  <c r="G24" i="6"/>
  <c r="H195" i="6"/>
  <c r="H196" i="6"/>
  <c r="H76" i="6"/>
  <c r="H77" i="6"/>
  <c r="G102" i="6"/>
  <c r="G103" i="6"/>
  <c r="G78" i="6"/>
  <c r="G79" i="6"/>
  <c r="H212" i="6"/>
  <c r="H213" i="6"/>
  <c r="H124" i="6"/>
  <c r="H125" i="6"/>
  <c r="G117" i="6"/>
  <c r="G118" i="6"/>
  <c r="H252" i="6"/>
  <c r="H224" i="6"/>
  <c r="H205" i="6"/>
  <c r="H180" i="6"/>
  <c r="H156" i="6"/>
  <c r="H109" i="6"/>
  <c r="H89" i="6"/>
  <c r="H68" i="6"/>
  <c r="H21" i="6"/>
  <c r="G231" i="6"/>
  <c r="G215" i="6"/>
  <c r="G175" i="6"/>
  <c r="G158" i="6"/>
  <c r="G142" i="6"/>
  <c r="G119" i="6"/>
  <c r="G77" i="6"/>
  <c r="G53" i="6"/>
  <c r="G31" i="6"/>
  <c r="H235" i="6"/>
  <c r="H236" i="6"/>
  <c r="H172" i="6"/>
  <c r="H173" i="6"/>
  <c r="H91" i="6"/>
  <c r="H92" i="6"/>
  <c r="H36" i="6"/>
  <c r="H37" i="6"/>
  <c r="G149" i="6"/>
  <c r="G150" i="6"/>
  <c r="G133" i="6"/>
  <c r="G134" i="6"/>
  <c r="G62" i="6"/>
  <c r="G63" i="6"/>
  <c r="G46" i="6"/>
  <c r="G47" i="6"/>
  <c r="H237" i="6"/>
  <c r="H155" i="6"/>
  <c r="H108" i="6"/>
  <c r="H41" i="6"/>
  <c r="G230" i="6"/>
  <c r="G174" i="6"/>
  <c r="G157" i="6"/>
  <c r="G95" i="6"/>
  <c r="G29" i="6"/>
  <c r="H121" i="6"/>
  <c r="H113" i="6"/>
  <c r="H81" i="6"/>
  <c r="H73" i="6"/>
  <c r="H65" i="6"/>
  <c r="H57" i="6"/>
  <c r="H49" i="6"/>
  <c r="H17" i="6"/>
  <c r="G251" i="6"/>
  <c r="G243" i="6"/>
  <c r="G211" i="6"/>
  <c r="G203" i="6"/>
  <c r="G195" i="6"/>
  <c r="G187" i="6"/>
  <c r="G179" i="6"/>
  <c r="G147" i="6"/>
  <c r="G139" i="6"/>
  <c r="G131" i="6"/>
  <c r="G123" i="6"/>
  <c r="G115" i="6"/>
  <c r="G83" i="6"/>
  <c r="G75" i="6"/>
  <c r="G67" i="6"/>
  <c r="G59" i="6"/>
  <c r="G51" i="6"/>
  <c r="G19" i="6"/>
  <c r="G11" i="6"/>
  <c r="H254" i="6"/>
  <c r="H246" i="6"/>
  <c r="H238" i="6"/>
  <c r="H230" i="6"/>
  <c r="H222" i="6"/>
  <c r="H214" i="6"/>
  <c r="H207" i="6"/>
  <c r="H200" i="6"/>
  <c r="H191" i="6"/>
  <c r="H182" i="6"/>
  <c r="H174" i="6"/>
  <c r="H166" i="6"/>
  <c r="H158" i="6"/>
  <c r="H150" i="6"/>
  <c r="H143" i="6"/>
  <c r="H136" i="6"/>
  <c r="H127" i="6"/>
  <c r="H118" i="6"/>
  <c r="H110" i="6"/>
  <c r="H102" i="6"/>
  <c r="H94" i="6"/>
  <c r="H86" i="6"/>
  <c r="H79" i="6"/>
  <c r="H72" i="6"/>
  <c r="H63" i="6"/>
  <c r="H54" i="6"/>
  <c r="H46" i="6"/>
  <c r="H38" i="6"/>
  <c r="H30" i="6"/>
  <c r="H22" i="6"/>
  <c r="H15" i="6"/>
  <c r="G256" i="6"/>
  <c r="G250" i="6"/>
  <c r="G242" i="6"/>
  <c r="G234" i="6"/>
  <c r="G226" i="6"/>
  <c r="G218" i="6"/>
  <c r="G210" i="6"/>
  <c r="G202" i="6"/>
  <c r="G194" i="6"/>
  <c r="G186" i="6"/>
  <c r="G178" i="6"/>
  <c r="G170" i="6"/>
  <c r="G162" i="6"/>
  <c r="G154" i="6"/>
  <c r="G146" i="6"/>
  <c r="G138" i="6"/>
  <c r="G130" i="6"/>
  <c r="G122" i="6"/>
  <c r="G114" i="6"/>
  <c r="G106" i="6"/>
  <c r="G98" i="6"/>
  <c r="G90" i="6"/>
  <c r="G82" i="6"/>
  <c r="G74" i="6"/>
  <c r="G66" i="6"/>
  <c r="G58" i="6"/>
  <c r="G50" i="6"/>
  <c r="G42" i="6"/>
  <c r="G34" i="6"/>
  <c r="G26" i="6"/>
  <c r="G18" i="6"/>
  <c r="G10" i="6"/>
  <c r="H248" i="6"/>
  <c r="H160" i="6"/>
  <c r="H208" i="6"/>
  <c r="H199" i="6"/>
  <c r="H190" i="6"/>
  <c r="H144" i="6"/>
  <c r="H135" i="6"/>
  <c r="H126" i="6"/>
  <c r="H80" i="6"/>
  <c r="H71" i="6"/>
  <c r="H62" i="6"/>
  <c r="H16" i="6"/>
  <c r="G209" i="6"/>
  <c r="G200" i="6"/>
  <c r="G145" i="6"/>
  <c r="G136" i="6"/>
  <c r="G81" i="6"/>
  <c r="G72" i="6"/>
  <c r="G17" i="6"/>
  <c r="H216" i="6"/>
  <c r="H198" i="6"/>
  <c r="H152" i="6"/>
  <c r="H134" i="6"/>
  <c r="H88" i="6"/>
  <c r="H70" i="6"/>
  <c r="H24" i="6"/>
  <c r="G217" i="6"/>
  <c r="G208" i="6"/>
  <c r="G153" i="6"/>
  <c r="G144" i="6"/>
  <c r="G89" i="6"/>
  <c r="G80" i="6"/>
  <c r="G25" i="6"/>
  <c r="G16" i="6"/>
  <c r="H255" i="6"/>
  <c r="H247" i="6"/>
  <c r="H239" i="6"/>
  <c r="H231" i="6"/>
  <c r="H223" i="6"/>
  <c r="H168" i="6"/>
  <c r="H159" i="6"/>
  <c r="H104" i="6"/>
  <c r="H95" i="6"/>
  <c r="H40" i="6"/>
  <c r="H31" i="6"/>
  <c r="G233" i="6"/>
  <c r="G224" i="6"/>
  <c r="G169" i="6"/>
  <c r="G160" i="6"/>
  <c r="G105" i="6"/>
  <c r="G96" i="6"/>
  <c r="G41" i="6"/>
  <c r="G32" i="6"/>
  <c r="H176" i="6"/>
  <c r="H167" i="6"/>
  <c r="H112" i="6"/>
  <c r="H103" i="6"/>
  <c r="H48" i="6"/>
  <c r="H39" i="6"/>
  <c r="G241" i="6"/>
  <c r="G232" i="6"/>
  <c r="G177" i="6"/>
  <c r="G168" i="6"/>
  <c r="G113" i="6"/>
  <c r="G104" i="6"/>
  <c r="G49" i="6"/>
  <c r="G40" i="6"/>
  <c r="H184" i="6"/>
  <c r="H175" i="6"/>
  <c r="H120" i="6"/>
  <c r="H111" i="6"/>
  <c r="H56" i="6"/>
  <c r="H47" i="6"/>
  <c r="G249" i="6"/>
  <c r="G240" i="6"/>
  <c r="G185" i="6"/>
  <c r="G176" i="6"/>
  <c r="G121" i="6"/>
  <c r="G112" i="6"/>
  <c r="G57" i="6"/>
  <c r="G48" i="6"/>
  <c r="H192" i="6"/>
  <c r="H183" i="6"/>
  <c r="H128" i="6"/>
  <c r="H119" i="6"/>
  <c r="H64" i="6"/>
  <c r="H55" i="6"/>
  <c r="G257" i="6"/>
  <c r="G248" i="6"/>
  <c r="G193" i="6"/>
  <c r="G184" i="6"/>
  <c r="G129" i="6"/>
  <c r="G120" i="6"/>
  <c r="G65" i="6"/>
  <c r="G56" i="6"/>
  <c r="G201" i="6"/>
  <c r="G192" i="6"/>
  <c r="G137" i="6"/>
  <c r="G128" i="6"/>
  <c r="G73" i="6"/>
  <c r="G64" i="6"/>
  <c r="G168" i="10" l="1"/>
  <c r="F168" i="10"/>
  <c r="E168" i="10"/>
  <c r="G167" i="10" l="1"/>
  <c r="F167" i="10"/>
  <c r="E167" i="10"/>
  <c r="G166" i="10"/>
  <c r="F166" i="10"/>
  <c r="E166" i="10"/>
  <c r="G165" i="10"/>
  <c r="F165" i="10"/>
  <c r="E165" i="10"/>
  <c r="G164" i="10"/>
  <c r="F164" i="10"/>
  <c r="E164" i="10"/>
  <c r="G163" i="10"/>
  <c r="F163" i="10"/>
  <c r="E163" i="10"/>
  <c r="G162" i="10"/>
  <c r="F162" i="10"/>
  <c r="E162" i="10"/>
  <c r="F11" i="10" l="1"/>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E91" i="10"/>
  <c r="F91" i="10"/>
  <c r="E92" i="10"/>
  <c r="F92" i="10"/>
  <c r="G92" i="10"/>
  <c r="E93" i="10"/>
  <c r="F93" i="10"/>
  <c r="G93" i="10"/>
  <c r="E94" i="10"/>
  <c r="F94" i="10"/>
  <c r="G94" i="10"/>
  <c r="E95" i="10"/>
  <c r="F95" i="10"/>
  <c r="G95" i="10"/>
  <c r="E96" i="10"/>
  <c r="F96" i="10"/>
  <c r="G96" i="10"/>
  <c r="E97" i="10"/>
  <c r="F97" i="10"/>
  <c r="G97" i="10"/>
  <c r="E98" i="10"/>
  <c r="F98" i="10"/>
  <c r="G98" i="10"/>
  <c r="E99" i="10"/>
  <c r="F99" i="10"/>
  <c r="G99" i="10"/>
  <c r="E100" i="10"/>
  <c r="F100" i="10"/>
  <c r="G100" i="10"/>
  <c r="E101" i="10"/>
  <c r="F101" i="10"/>
  <c r="G101" i="10"/>
  <c r="E102" i="10"/>
  <c r="F102" i="10"/>
  <c r="G102" i="10"/>
  <c r="E103" i="10"/>
  <c r="F103" i="10"/>
  <c r="G103" i="10"/>
  <c r="E104" i="10"/>
  <c r="F104" i="10"/>
  <c r="G104" i="10"/>
  <c r="E105" i="10"/>
  <c r="F105" i="10"/>
  <c r="G105" i="10"/>
  <c r="E106" i="10"/>
  <c r="F106" i="10"/>
  <c r="G106" i="10"/>
  <c r="E107" i="10"/>
  <c r="F107" i="10"/>
  <c r="G107" i="10"/>
  <c r="E108" i="10"/>
  <c r="F108" i="10"/>
  <c r="G108" i="10"/>
  <c r="E109" i="10"/>
  <c r="F109" i="10"/>
  <c r="G109" i="10"/>
  <c r="E110" i="10"/>
  <c r="F110" i="10"/>
  <c r="G110" i="10"/>
  <c r="E111" i="10"/>
  <c r="F111" i="10"/>
  <c r="G111" i="10"/>
  <c r="E112" i="10"/>
  <c r="F112" i="10"/>
  <c r="G112" i="10"/>
  <c r="E113" i="10"/>
  <c r="F113" i="10"/>
  <c r="G113" i="10"/>
  <c r="E114" i="10"/>
  <c r="F114" i="10"/>
  <c r="G114" i="10"/>
  <c r="E115" i="10"/>
  <c r="F115" i="10"/>
  <c r="G115" i="10"/>
  <c r="E116" i="10"/>
  <c r="F116" i="10"/>
  <c r="G116" i="10"/>
  <c r="E117" i="10"/>
  <c r="F117" i="10"/>
  <c r="G117" i="10"/>
  <c r="E118" i="10"/>
  <c r="F118" i="10"/>
  <c r="G118" i="10"/>
  <c r="E119" i="10"/>
  <c r="F119" i="10"/>
  <c r="G119" i="10"/>
  <c r="E120" i="10"/>
  <c r="F120" i="10"/>
  <c r="G120" i="10"/>
  <c r="E121" i="10"/>
  <c r="F121" i="10"/>
  <c r="G121" i="10"/>
  <c r="E122" i="10"/>
  <c r="F122" i="10"/>
  <c r="G122" i="10"/>
  <c r="E123" i="10"/>
  <c r="F123" i="10"/>
  <c r="G123" i="10"/>
  <c r="E124" i="10"/>
  <c r="F124" i="10"/>
  <c r="G124" i="10"/>
  <c r="E125" i="10"/>
  <c r="F125" i="10"/>
  <c r="G125" i="10"/>
  <c r="E126" i="10"/>
  <c r="F126" i="10"/>
  <c r="G126" i="10"/>
  <c r="E127" i="10"/>
  <c r="F127" i="10"/>
  <c r="G127" i="10"/>
  <c r="E128" i="10"/>
  <c r="F128" i="10"/>
  <c r="G128" i="10"/>
  <c r="E129" i="10"/>
  <c r="F129" i="10"/>
  <c r="G129" i="10"/>
  <c r="E130" i="10"/>
  <c r="F130" i="10"/>
  <c r="G130" i="10"/>
  <c r="E131" i="10"/>
  <c r="F131" i="10"/>
  <c r="G131" i="10"/>
  <c r="E132" i="10"/>
  <c r="F132" i="10"/>
  <c r="G132" i="10"/>
  <c r="E133" i="10"/>
  <c r="F133" i="10"/>
  <c r="G133" i="10"/>
  <c r="E134" i="10"/>
  <c r="F134" i="10"/>
  <c r="G134" i="10"/>
  <c r="E135" i="10"/>
  <c r="F135" i="10"/>
  <c r="G135" i="10"/>
  <c r="E136" i="10"/>
  <c r="F136" i="10"/>
  <c r="G136" i="10"/>
  <c r="E137" i="10"/>
  <c r="F137" i="10"/>
  <c r="G137" i="10"/>
  <c r="E138" i="10"/>
  <c r="F138" i="10"/>
  <c r="G138" i="10"/>
  <c r="E139" i="10"/>
  <c r="F139" i="10"/>
  <c r="G139" i="10"/>
  <c r="E140" i="10"/>
  <c r="F140" i="10"/>
  <c r="G140" i="10"/>
  <c r="E141" i="10"/>
  <c r="F141" i="10"/>
  <c r="G141" i="10"/>
  <c r="E142" i="10"/>
  <c r="F142" i="10"/>
  <c r="G142" i="10"/>
  <c r="E143" i="10"/>
  <c r="F143" i="10"/>
  <c r="G143" i="10"/>
  <c r="E144" i="10"/>
  <c r="F144" i="10"/>
  <c r="G144" i="10"/>
  <c r="E145" i="10"/>
  <c r="F145" i="10"/>
  <c r="G145" i="10"/>
  <c r="E146" i="10"/>
  <c r="F146" i="10"/>
  <c r="G146" i="10"/>
  <c r="E147" i="10"/>
  <c r="F147" i="10"/>
  <c r="G147" i="10"/>
  <c r="E148" i="10"/>
  <c r="F148" i="10"/>
  <c r="G148" i="10"/>
  <c r="E149" i="10"/>
  <c r="F149" i="10"/>
  <c r="G149" i="10"/>
  <c r="E150" i="10"/>
  <c r="F150" i="10"/>
  <c r="G150" i="10"/>
  <c r="E151" i="10"/>
  <c r="F151" i="10"/>
  <c r="G151" i="10"/>
  <c r="E152" i="10"/>
  <c r="F152" i="10"/>
  <c r="G152" i="10"/>
  <c r="E153" i="10"/>
  <c r="F153" i="10"/>
  <c r="G153" i="10"/>
  <c r="E154" i="10"/>
  <c r="F154" i="10"/>
  <c r="G154" i="10"/>
  <c r="E155" i="10"/>
  <c r="F155" i="10"/>
  <c r="G155" i="10"/>
  <c r="E156" i="10"/>
  <c r="F156" i="10"/>
  <c r="G156" i="10"/>
  <c r="E157" i="10"/>
  <c r="F157" i="10"/>
  <c r="G157" i="10"/>
  <c r="E158" i="10"/>
  <c r="F158" i="10"/>
  <c r="G158" i="10"/>
  <c r="E159" i="10"/>
  <c r="F159" i="10"/>
  <c r="G159" i="10"/>
  <c r="E160" i="10"/>
  <c r="F160" i="10"/>
  <c r="G160" i="10"/>
  <c r="E161" i="10"/>
  <c r="F161" i="10"/>
  <c r="G161"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B12658-08B5-4467-9F06-BB11C4A775CE}" keepAlive="1" name="Forespørgsel - CCB_CISS" description="Forbindelse til forespørgslen 'CCB_CISS' i projektmappen." type="5" refreshedVersion="6" background="1" saveData="1">
    <dbPr connection="Provider=Microsoft.Mashup.OleDb.1;Data Source=$Workbook$;Location=CCB_CISS;Extended Properties=&quot;&quot;" command="SELECT * FROM [CCB_CISS]"/>
  </connection>
  <connection id="2" xr16:uid="{DA322441-99DC-43A9-A622-C64EAC2A1C40}" keepAlive="1" name="Forespørgsel - CCB_CISS (2)" description="Forbindelse til forespørgslen 'CCB_CISS (2)' i projektmappen." type="5" refreshedVersion="8" background="1" saveData="1">
    <dbPr connection="Provider=Microsoft.Mashup.OleDb.1;Data Source=$Workbook$;Location=CCB_CISS (2);Extended Properties=&quot;&quot;" command="SELECT * FROM [CCB_CISS (2)]"/>
  </connection>
  <connection id="3" xr16:uid="{AEABDDD9-D2C6-4FE7-B111-25979D208379}" keepAlive="1" name="Forespørgsel - FC_BP" description="Forbindelse til forespørgslen 'FC_BP' i projektmappen." type="5" refreshedVersion="8" background="1" saveData="1">
    <dbPr connection="Provider=Microsoft.Mashup.OleDb.1;Data Source=$Workbook$;Location=FC_BP;Extended Properties=&quot;&quot;" command="SELECT * FROM [FC_BP]"/>
  </connection>
  <connection id="4" xr16:uid="{C6D075B6-D7C8-4E5C-AB06-BD9217E0F115}" keepAlive="1" name="Forespørgsel - FC_UOC" description="Forbindelse til forespørgslen 'FC_UOC' i projektmappen." type="5" refreshedVersion="8" background="1" saveData="1">
    <dbPr connection="Provider=Microsoft.Mashup.OleDb.1;Data Source=$Workbook$;Location=FC_UOC;Extended Properties=&quot;&quot;" command="SELECT * FROM [FC_UOC]"/>
  </connection>
</connections>
</file>

<file path=xl/sharedStrings.xml><?xml version="1.0" encoding="utf-8"?>
<sst xmlns="http://schemas.openxmlformats.org/spreadsheetml/2006/main" count="234" uniqueCount="167">
  <si>
    <t>Risikoopfattelse</t>
  </si>
  <si>
    <t>Ejendomspriser</t>
  </si>
  <si>
    <t>Kreditstandarder</t>
  </si>
  <si>
    <t>Stiliseret boligbyrde</t>
  </si>
  <si>
    <t>Kreditudvikling</t>
  </si>
  <si>
    <t>Kreditvækst</t>
  </si>
  <si>
    <t>Risikoopbygning i kreditinstitutter</t>
  </si>
  <si>
    <t>Modelbaserede indikatorer</t>
  </si>
  <si>
    <t>Kreditspænd og aktievolatilitet</t>
  </si>
  <si>
    <t>Noter</t>
  </si>
  <si>
    <t>Bemærkninger</t>
  </si>
  <si>
    <t>I notatet "Den kontracykliske kapitalbuffer" på Det Systemiske Risikoråds hjemmeside beskrives Rådets tilgang til at vurdere den kontracykliske kapitalbuffersats. Data bag hovedindikatorerne mv. findes i dette excelark.</t>
  </si>
  <si>
    <t>I figurerne i notatet indgår to perioder med systemiske finansielle kriser: 1. kvartal 1987 - 4. kvartal 1993 og 3. kvartal 2008 - 4. kvartal 2013. En finansiel krise er systemisk, når den leder til, at hele eller væsentlige dele af det finansielle system sætter ud, og den realøkonomiske udvikling kommer under pres.</t>
  </si>
  <si>
    <t>Se noter og kilder i hvert faneblad. Nedenfor findes de referencer, som der henvises til.</t>
  </si>
  <si>
    <t>Litteratur</t>
  </si>
  <si>
    <t>Udlånsgab</t>
  </si>
  <si>
    <t>Gearing og kapitaloverdækning</t>
  </si>
  <si>
    <t>Egenkapitalforrentning</t>
  </si>
  <si>
    <t>Bolig- og kreditcykel</t>
  </si>
  <si>
    <t>HOVEDINDIKATORER</t>
  </si>
  <si>
    <t>ØVRIGE INDIKATORER</t>
  </si>
  <si>
    <t>Betalingsbalancen</t>
  </si>
  <si>
    <t>Boligpriser og disponibel indkomst</t>
  </si>
  <si>
    <t>Bred og smal definition af udlån samt BNP</t>
  </si>
  <si>
    <t>Note:</t>
  </si>
  <si>
    <t>Kilde:</t>
  </si>
  <si>
    <t>Indikator</t>
  </si>
  <si>
    <t>Pengemarkedet</t>
  </si>
  <si>
    <t>Obligationsmarkedet</t>
  </si>
  <si>
    <t>Aktiemarkedet</t>
  </si>
  <si>
    <t>Valutamarkedet</t>
  </si>
  <si>
    <t>Banksektoren</t>
  </si>
  <si>
    <t>Korrelationsbidrag</t>
  </si>
  <si>
    <t>Dato</t>
  </si>
  <si>
    <t>Finansiel stressindikator</t>
  </si>
  <si>
    <t>Tilbage til Indhold</t>
  </si>
  <si>
    <t>Referencesats</t>
  </si>
  <si>
    <t xml:space="preserve">Udlånsgabet er defineret som afvigelser mellem udlån/BNP og en langsigtet trend, jf. noten i fanebladet "Udlånsgab". Referencesatsen beregnes som (0,3125 * udlånsgab) – 0,625, når udlånsgabet ligger mellem 2 og 10 procentpoint. Når udlånsgabet er mindre end 2 procentpoint, er referencesatsen 0, og når udlånsgabet er større end 10 procentpoint, sættes den til 2,5 pct. De forskellige grænser og formlen for referencesatsen følger af internationale anbefalinger, jf. ESRB (2014) og BCBS (2010). </t>
  </si>
  <si>
    <t>Nedre grænse for referencesats</t>
  </si>
  <si>
    <t xml:space="preserve">Abildgren (2007), Abildgren (2010), Danmarks Statistik, MONA's databank, Danmarks Nationalbank og egne beregninger.   </t>
  </si>
  <si>
    <t>Danmarks Statistik, MONA's databank, Skat og egne beregninger.</t>
  </si>
  <si>
    <t>Danmarks Statistik.</t>
  </si>
  <si>
    <t>Der er anvendt et 4-kvartalers glidende gennemsnit for betalingsbalancen som andel af BNP.</t>
  </si>
  <si>
    <t>Nominel huspris er kontantprisen på enfamiliehuse fra Danmarks Statistik, og indkomsten er husholdningernes disponible indkomst fra Nationalbankens MONA-databank. Begge serier er sæsonkorrigerede. Den disponible indkomst er korrigeret for databrud tilbage i tid samt renset for ekstraordinært skatteprovenu fra omlægning af kapitalpensioner i 2013-15. Vækst i reale boligpriser for enfamiliehuse er fra MONA's databank.</t>
  </si>
  <si>
    <t>Den brede definition af udlån er baseret på statistikken kvartalsvise finansielle konti og omfatter lån til indenlandske husholdninger og ikke-finansielle selskaber fra både ind- og udland samt udstedte værdipapirer (ekskl. aktier). Den smalle definition omfatter udlån til indenlandske husholdninger og ikke-finansielle selskaber fra penge- og realkreditinstitutter i Danmark (inkl. udlån til indlændinge fra de danske institutters udenlandske enheder).</t>
  </si>
  <si>
    <t>Abildgren (2007), Abildgren (2010), Danmarks Statistik, MONA's databank, Danmarks Nationalbank.</t>
  </si>
  <si>
    <t>Udlån/BNP (pct. af BNP)</t>
  </si>
  <si>
    <t>Danmarks Nationalbank.</t>
  </si>
  <si>
    <t>Pengeinstitutternes merrente</t>
  </si>
  <si>
    <t>Grænseværdi</t>
  </si>
  <si>
    <t>Enfamiliehuse</t>
  </si>
  <si>
    <t>Ejerlejligheder</t>
  </si>
  <si>
    <t>Erhvervsejendomme</t>
  </si>
  <si>
    <t>Gearing, pengeinstitutter</t>
  </si>
  <si>
    <t>Gearing, koncerner</t>
  </si>
  <si>
    <t>Kreditcykel (BP)</t>
  </si>
  <si>
    <t>Bloomberg og Thomson Reuters.</t>
  </si>
  <si>
    <t>Udlån/BNP (årlig vækst, pct.)</t>
  </si>
  <si>
    <t>Udlån til erhverv (årlig vækst, pct.)</t>
  </si>
  <si>
    <t>Udlån til husholdninger (årlig vækst, pct.)</t>
  </si>
  <si>
    <t>Indeks, 2000 = 1</t>
  </si>
  <si>
    <t>Pct., år-til-år</t>
  </si>
  <si>
    <t>Bloomberg, Nordea Analytics og egne beregninger.</t>
  </si>
  <si>
    <t>4 ugers glidende gennemsnit</t>
  </si>
  <si>
    <t>1 måneds glidende gennemsnit</t>
  </si>
  <si>
    <t>Trend</t>
  </si>
  <si>
    <t>Udlånsgab (procentpoint)</t>
  </si>
  <si>
    <t xml:space="preserve">Danmarks Nationalbank, Danmarks Statistik og egne beregninger.   </t>
  </si>
  <si>
    <t>4 kvartalers glidende gennemsnit</t>
  </si>
  <si>
    <t>Egenkapitalens forrentning før skat (annualiseret)</t>
  </si>
  <si>
    <t>Danmarks Nationalbank (2016), Finansiel Stabilitet, 1. halvår.</t>
  </si>
  <si>
    <t>10-årig statobligationsrente</t>
  </si>
  <si>
    <t>Finanstilsynet og Nordea Analytics.</t>
  </si>
  <si>
    <t>Merrente, erhverv</t>
  </si>
  <si>
    <t>Månedligt gennemsnit</t>
  </si>
  <si>
    <t>Øvre grænse for referencesats</t>
  </si>
  <si>
    <t>Merrente, husholdninger</t>
  </si>
  <si>
    <t>Sum af seneste 4 kvartaler (mia. kr.)</t>
  </si>
  <si>
    <t>Udlån/BNP, smal definition</t>
  </si>
  <si>
    <t>Udlån/BNP, bred definition</t>
  </si>
  <si>
    <t>(Mia. kr.)</t>
  </si>
  <si>
    <t>(Pct. af BNP)</t>
  </si>
  <si>
    <t>Afvigelse fra trend, pct.</t>
  </si>
  <si>
    <t xml:space="preserve">Årlig realvækst, pct. </t>
  </si>
  <si>
    <t>Danmarks Statistik, Danmarks Nationalbank, MONA's databank og egne beregninger.</t>
  </si>
  <si>
    <t>Danmarks Nationalbank (2014), Finansiel Stabilitet, 2. halvår.</t>
  </si>
  <si>
    <t>Figur 15</t>
  </si>
  <si>
    <t>Figur 14</t>
  </si>
  <si>
    <t>Figur 13</t>
  </si>
  <si>
    <t>Figur 12</t>
  </si>
  <si>
    <t>Figur 11</t>
  </si>
  <si>
    <t>Figur 10</t>
  </si>
  <si>
    <t>Figur 9</t>
  </si>
  <si>
    <t>Figur 8</t>
  </si>
  <si>
    <t>Figur 7</t>
  </si>
  <si>
    <t>Figur 6</t>
  </si>
  <si>
    <t>Figur 5</t>
  </si>
  <si>
    <t>Figur 4</t>
  </si>
  <si>
    <t>Figur 3</t>
  </si>
  <si>
    <t>Figur 2</t>
  </si>
  <si>
    <t>Figur 1</t>
  </si>
  <si>
    <t>Indikatoren aggregerer niveauet af stress på fem centrale delmarkeder/sektorer: Pengemarkedet, obligationsmarkedet, aktiemarkedet, valutamarkedet og banksektoren. Der tages højde for, at samtidig stress på flere delmarkeder udgør en større udfordring for det finansielle system. Værdien af den samlede stressindikator ligger mellem 0 og 1. En værdi på 0 er et udtryk for meget lav volatilitet og stor tillid til det finansielle system, mens en værdi på 1 angiver, at der hersker en ekstremt dysfunktionel tilstand på de fem delmarkeder, samt at markedsdeltagerne er nervøse. Se også Danmarks Nationalbank (2014) for nærmere beskrivelse.</t>
  </si>
  <si>
    <t>Figur 1 Finansiel stressindikator</t>
  </si>
  <si>
    <t>Vækstraten for enfamiliehuse og ejerlejligheder er beregnet på baggrund af sæsonkorrigerede boligpriser  deflateret med deflator for det private forbrug. Priserne for erhvervsejendomme er et vægtet gennemsnit (1/3 erhvervsejendomme til beboelse, 1/3 ejendomme til både beboelse og erhverv og 1/3 ejendomme, som alene benyttes til erhverv). De enkelte prisserier for erhvervsejendommene er beregnet som 4 kvartalers glidende gennemsnit og deflateret med deflator for det private forbrug.
Boligprisgabet er defineret som afvigelser mellem boligpris/indkomst i forhold til en langsigtet trend (trenden er estimeret med et rekursivt HP-filter med 5 års initialiseringsperiode og lambda=400.000). Boligprisen er målt ved kontantprisen på enfamiliehuse og indkomsten ved 4 kvartalers sum af husholdningernes disponible indkomst. Den disponible indkomst er korrigeret for databrud og renset for ekstraordinært skatteprovenu fra omlægning af kapitalpensioner i 2013-15. Begge serier er sæsonkorrigeret.</t>
  </si>
  <si>
    <t>Figur 3 Ejendomspriser</t>
  </si>
  <si>
    <t>Merrenten er defineret som pengeinstitutternes udlånsrente på nyudlån ekskl. kassekreditter i forhold til Nationalbankens ledende pengepolitiske rente (Nationalbankens udlånsrente i perioden 2003-2009 og indskudsbevisrenten i perioden 2009-2016). Udviklingen i renten på nyudlån afspejler bevægelser i renteniveauet men påvirkes i høj grad også af fordelingen af månedens nye udlån, så fx øget vægt af lån med sikkerhed isoleret set vil trække totalen ned. Serien er korrigeret for databrud tilbage i tid.</t>
  </si>
  <si>
    <t>Figur 4 Pengeinstitutternes merrente</t>
  </si>
  <si>
    <t>Figur 5 Stiliseret boligbyrde</t>
  </si>
  <si>
    <t>Figur 7 Udlånsgab</t>
  </si>
  <si>
    <t>Figur 6 Kreditvækst</t>
  </si>
  <si>
    <t xml:space="preserve">Udlån er baseret på en bred kreditdefinition, dvs. data fra kvartalsvise finansielle konti. Det omfatter udlån til husholdninger og erhverv fra kreditinstitutter i Danmark og i udlandet, sektorinterne og koncerninterne lån mellem ikke-finansielle selskaber samt erhvervsobligationer. BNP er 4-kvartalers sum. Udlånsgabet er defineret som afvigelser mellem udlån/BNP og en langsigtet trend. Trenden er estimeret for perioden siden 1970 ved et rekursivt HP-filter med 5 års initialiseringsperiode og lambda=400.000. Grænseværdien følger af internationale anbefalinger, jf. ESRB (2014) og BCBS (2010). </t>
  </si>
  <si>
    <t>Finanstilsynet.</t>
  </si>
  <si>
    <t>Figur 8 Gearing og kapitaloverdækning</t>
  </si>
  <si>
    <t>Figur 9 Pengeinstitutternes egenkapitalforrentning</t>
  </si>
  <si>
    <t>Figur 10 Estimater af den finansielle cykel</t>
  </si>
  <si>
    <t xml:space="preserve">Se noten i fanebladet "Finansiel cykel". BP angiver, at cyklen er estimeret med et "band-pass"-filter. </t>
  </si>
  <si>
    <t>Figur 11 Delkomponenter af den finansielle cykel</t>
  </si>
  <si>
    <t>Figur 12 Bred og smal definition af udlån samt BNP</t>
  </si>
  <si>
    <t>Figur 13 Boligpriser og disponibel indkomst</t>
  </si>
  <si>
    <t>Figur 14 Betalingsbalancen</t>
  </si>
  <si>
    <t>Figur 15 Referencesats</t>
  </si>
  <si>
    <t>Boligprisgab</t>
  </si>
  <si>
    <t>Figur 2 Kreditspænd og aktievolatilitet</t>
  </si>
  <si>
    <t>Kreditspænd er rentespændet på "high yield" euro virksomhedsobligationer relativt til statsobligationer. Aktievolatilitet er målt ved den implicitte volatilitet på optioner på Stoxx Europe 600, VSTOXX (europæiske VIX).</t>
  </si>
  <si>
    <t>Finansiel cykel</t>
  </si>
  <si>
    <t xml:space="preserve">Gearing, koncerner </t>
  </si>
  <si>
    <t xml:space="preserve">Gearing, pengeinstitutter </t>
  </si>
  <si>
    <t>Merafkast i forhold til 10-årig statsobligation</t>
  </si>
  <si>
    <t xml:space="preserve">Merrente, husholdninger </t>
  </si>
  <si>
    <t xml:space="preserve">Merrente, erhverv </t>
  </si>
  <si>
    <t>Boligbyrden er en stiliseret opgørelse af finansieringsomkostninger inkl. ejendomsskatter ved køb af et enfamiliehus som andel af den gennemsnitlige disponible husstandsindkomst. Finansieringsomkostningerne er opgjort som renter og afdrag på et fastforrentet lån inkl. bidragssatser og kursskæring med tillæg af et bankfinansieret lån for den del, der ikke finansieres af realkreditlån.</t>
  </si>
  <si>
    <t>3 måneders glidende gennemsnit</t>
  </si>
  <si>
    <t>Udlån i serien 'Udlån/BNP' er baseret på en bred kreditdefinition, dvs. data fra kvartalsvise finansielle konti. Det omfatter udlån til husholdninger og erhverv fra kreditinstitutter i Danmark og i udlandet, sektorinterne og koncerninterne lån mellem ikke-finansielle selskaber samt erhvervsobligationer. BNP er 4-kvartalers sum. Serierne "Udlån til husholdninger" og "Udlån til erhverv" er baseret på en smal kreditdefinition, dvs. månedlige tal fra MFI-statistikken, der omfatter udlån fra penge- og realkreditinstitutter i Danmark inkl. udlån fra de danske institutters udenlandske enheder.</t>
  </si>
  <si>
    <t>BNP</t>
  </si>
  <si>
    <t>Kapitaloverdækning, pengeinstitutter</t>
  </si>
  <si>
    <r>
      <t xml:space="preserve">Abildgren, Kim (2007), Financial Liberalisation and Credit Dynamics in Denmark in the post-World War II Period, </t>
    </r>
    <r>
      <rPr>
        <i/>
        <sz val="9"/>
        <color theme="1"/>
        <rFont val="Franklin Gothic Book"/>
        <family val="2"/>
      </rPr>
      <t>Danmarks Nationalbank, Working Paper No.</t>
    </r>
    <r>
      <rPr>
        <sz val="9"/>
        <color theme="1"/>
        <rFont val="Franklin Gothic Book"/>
        <family val="2"/>
      </rPr>
      <t xml:space="preserve"> 47, October. </t>
    </r>
  </si>
  <si>
    <r>
      <t xml:space="preserve">Abildgren, Kim (2010), Business cycles, Monetary Transmission and Shocks to Financial Stability – empricial evidence from a new set of Danish quarterly national accounts 1948-2010, </t>
    </r>
    <r>
      <rPr>
        <i/>
        <sz val="9"/>
        <color theme="1"/>
        <rFont val="Franklin Gothic Book"/>
        <family val="2"/>
      </rPr>
      <t>Danmarks Nationalbank, Working Paper No</t>
    </r>
    <r>
      <rPr>
        <sz val="9"/>
        <color theme="1"/>
        <rFont val="Franklin Gothic Book"/>
        <family val="2"/>
      </rPr>
      <t>. 71, November.</t>
    </r>
  </si>
  <si>
    <r>
      <t xml:space="preserve">BCBS (2010), Guidance for national authorities operating the countercyclical capital buffer, </t>
    </r>
    <r>
      <rPr>
        <i/>
        <sz val="9"/>
        <color theme="1"/>
        <rFont val="Franklin Gothic Book"/>
        <family val="2"/>
      </rPr>
      <t>Basel Committee on Banking Supervision</t>
    </r>
    <r>
      <rPr>
        <sz val="9"/>
        <color theme="1"/>
        <rFont val="Franklin Gothic Book"/>
        <family val="2"/>
      </rPr>
      <t xml:space="preserve">, December. </t>
    </r>
  </si>
  <si>
    <r>
      <t xml:space="preserve">ESRB (2014), Guidance on the setting of countercyclical capital buffer rates, </t>
    </r>
    <r>
      <rPr>
        <i/>
        <sz val="9"/>
        <color theme="1"/>
        <rFont val="Franklin Gothic Book"/>
        <family val="2"/>
      </rPr>
      <t>European Systemic Risk Board, ESRB Recommendation</t>
    </r>
    <r>
      <rPr>
        <sz val="9"/>
        <color theme="1"/>
        <rFont val="Franklin Gothic Book"/>
        <family val="2"/>
      </rPr>
      <t xml:space="preserve">, ESRB/2014/1. </t>
    </r>
  </si>
  <si>
    <t>Kapitaloverdækning, pengeinstitutter (højre akse)</t>
  </si>
  <si>
    <t>Finansiel Cykel (UOC)</t>
  </si>
  <si>
    <t>Boligcykel (UOC)</t>
  </si>
  <si>
    <t>Kreditcykel (UOC)</t>
  </si>
  <si>
    <t>Finansiel Cykel (BP)</t>
  </si>
  <si>
    <t>Boligcykel (BP)</t>
  </si>
  <si>
    <t>Gearing: Defineret som summen af aktiver, garantier og kredittilsagn delt med kernekapital (inkl. hybrid kernekapital). Beregnet som et vægtet gennemsnit. Der er kun årsregnskabstal i perioden 2000 til 2004 og halvårsregnskabstal i perioden 2005 til andet halvår 2014 på koncernniveau. For pengeinstitutterne er der kun årsregnskabstal i perioden 1980 til 1990. For de kvartaler, hvor der ikke er data, er det forudsat, at gearingen har været uændret i forhold til forrige periode. Herefter er der beregnet fire kvartalers glidende gennemsnit. Fra 1. kvartal 2017 erstattes gearingsratio med den regulatoriske leverage ratio. Fra 1. kvartal 2017 erstattes koncernernes gearing med alle danske kreditinstitutters regulatoriske leverage ratio.
Kapitaloverdækning: Frem til 2006 er kapitaloverdækningen beregnet som basiskapital fratrukket det individuelle solvensbehov (solvensbehovet er sat til 8 pct. før 2005). Fra 2007 er kapitaloverdækningen beregnet som den faktiske egentlige kernekapital fratrukket det samlede krav til den egentlige kernekapital (inkl. kapitalbuffere). Vægtet gennemsnit (for hele perioden). Fra 1. kvartal 2017 indgår alle danske kreditinstitutter i beregningen af kapitaloverdækningen.</t>
  </si>
  <si>
    <t>Pengeinstitutternes egenkapitalforrentning (vægtet gennemsnit) fratrukket den aktuelle 10-årige statsobligationsrente. Pengeinstitutternes egenkapitalsforrentning er annualiseret. Fra 1. kvartal 2017 opgøres egenkapitalens forrentning for alle danske kreditinstitutter.</t>
  </si>
  <si>
    <t>De estimerede finansielle cykler er baseret på den smalle kreditdefinition (MFI-statistikken) samt boligpriser og måles i afvigelser fra en trend. BP angiver, at cyklen er estimeret med et "band-pass"-filter. UC angiver, at cyklen er estimeret med en "unobserved components"-model. De underliggende serier er deflateret med BNP-deflatoren og standardiserede, før den samlede finansielle cykel er beregnet ved hjælp af en principal komponent analyse. Som følge af standardiseringen kan værdien af cyklen ikke tillægges en fortolkning, men afspejler hvilken fase, cyklen er i.</t>
  </si>
  <si>
    <t>Danmarks Statistik, Finans Danmark, Realkredit Danmark, Skat og Danmarks Nationalbank.</t>
  </si>
  <si>
    <t>Kreditspænd, Europa (procentpoint)</t>
  </si>
  <si>
    <t>Aktievolatilitet, Europa (procent)</t>
  </si>
  <si>
    <t>Nationalbankens ledende pengepolitiske rente</t>
  </si>
  <si>
    <t>Udlånsrente, husholdninger</t>
  </si>
  <si>
    <t>Udlånsrente, erhverv</t>
  </si>
  <si>
    <t>Udlån til erhverv (mia. kr.)</t>
  </si>
  <si>
    <t>Udlån til husholdninger (mia. kr.)</t>
  </si>
  <si>
    <t>Udlån, smal definition</t>
  </si>
  <si>
    <t>Udlån, bred definition</t>
  </si>
  <si>
    <t>Betalingsbalancen/BNP</t>
  </si>
  <si>
    <t>Udlån (mia. kr.)</t>
  </si>
  <si>
    <t>BNP (mia. kr.)</t>
  </si>
  <si>
    <t>Nominel disponibel indkomst</t>
  </si>
  <si>
    <t>Nominel huspris</t>
  </si>
  <si>
    <t>Nominel ejerlejlighedspris</t>
  </si>
  <si>
    <t>Vækst i reale huspriser</t>
  </si>
  <si>
    <t>Udlånsgap (procentpoint)</t>
  </si>
  <si>
    <t>Data offentliggøres ikke, se figur.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</si>
</sst>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quot;€&quot;_-;\-* #,##0.00\ &quot;€&quot;_-;_-* &quot;-&quot;??\ &quot;€&quot;_-;_-@_-"/>
    <numFmt numFmtId="166" formatCode="0.000"/>
  </numFmts>
  <fonts count="6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11"/>
      <color theme="10"/>
      <name val="Calibri"/>
      <family val="2"/>
      <scheme val="minor"/>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10"/>
      <color theme="1"/>
      <name val="Arial"/>
      <family val="2"/>
    </font>
    <font>
      <sz val="8"/>
      <color indexed="8"/>
      <name val="Arial"/>
      <family val="2"/>
    </font>
    <font>
      <sz val="10"/>
      <color indexed="8"/>
      <name val="Arial"/>
      <family val="2"/>
    </font>
    <font>
      <b/>
      <sz val="10"/>
      <name val="Arial"/>
      <family val="2"/>
    </font>
    <font>
      <sz val="11"/>
      <color rgb="FF000000"/>
      <name val="Calibri"/>
      <family val="2"/>
    </font>
    <font>
      <sz val="10"/>
      <name val="Courier"/>
      <family val="3"/>
    </font>
    <font>
      <sz val="11"/>
      <color theme="1"/>
      <name val="Franklin Gothic Book"/>
      <family val="2"/>
    </font>
    <font>
      <sz val="10"/>
      <color theme="1"/>
      <name val="Franklin Gothic Book"/>
      <family val="2"/>
    </font>
    <font>
      <b/>
      <sz val="10"/>
      <color theme="0"/>
      <name val="Franklin Gothic Book"/>
      <family val="2"/>
    </font>
    <font>
      <b/>
      <sz val="12"/>
      <color theme="1"/>
      <name val="Franklin Gothic Book"/>
      <family val="2"/>
    </font>
    <font>
      <u/>
      <sz val="10"/>
      <color theme="4"/>
      <name val="Franklin Gothic Book"/>
      <family val="2"/>
    </font>
    <font>
      <b/>
      <sz val="10"/>
      <color theme="1"/>
      <name val="Franklin Gothic Book"/>
      <family val="2"/>
    </font>
    <font>
      <sz val="9"/>
      <color theme="1"/>
      <name val="Franklin Gothic Book"/>
      <family val="2"/>
    </font>
    <font>
      <b/>
      <sz val="11"/>
      <color theme="1"/>
      <name val="Franklin Gothic Book"/>
      <family val="2"/>
    </font>
    <font>
      <sz val="10"/>
      <color theme="0"/>
      <name val="Franklin Gothic Book"/>
      <family val="2"/>
    </font>
    <font>
      <b/>
      <sz val="12.5"/>
      <color theme="1"/>
      <name val="Franklin Gothic Book"/>
      <family val="2"/>
    </font>
    <font>
      <u/>
      <sz val="11"/>
      <name val="Franklin Gothic Book"/>
      <family val="2"/>
    </font>
    <font>
      <u/>
      <sz val="11"/>
      <color theme="1"/>
      <name val="Franklin Gothic Book"/>
      <family val="2"/>
    </font>
    <font>
      <b/>
      <sz val="16"/>
      <color theme="1"/>
      <name val="Franklin Gothic Book"/>
      <family val="2"/>
    </font>
    <font>
      <i/>
      <sz val="9"/>
      <color theme="1"/>
      <name val="Franklin Gothic Book"/>
      <family val="2"/>
    </font>
    <font>
      <sz val="8"/>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theme="0"/>
        <bgColor indexed="64"/>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theme="4"/>
        <bgColor indexed="64"/>
      </patternFill>
    </fill>
    <fill>
      <patternFill patternType="solid">
        <fgColor theme="4"/>
        <bgColor theme="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4"/>
      </top>
      <bottom style="double">
        <color indexed="24"/>
      </bottom>
      <diagonal/>
    </border>
    <border>
      <left/>
      <right/>
      <top style="thin">
        <color indexed="62"/>
      </top>
      <bottom style="double">
        <color indexed="62"/>
      </bottom>
      <diagonal/>
    </border>
    <border>
      <left/>
      <right/>
      <top style="medium">
        <color theme="4"/>
      </top>
      <bottom style="thin">
        <color theme="4"/>
      </bottom>
      <diagonal/>
    </border>
    <border>
      <left/>
      <right style="hair">
        <color theme="6"/>
      </right>
      <top style="thin">
        <color theme="4"/>
      </top>
      <bottom style="medium">
        <color theme="4"/>
      </bottom>
      <diagonal/>
    </border>
    <border>
      <left/>
      <right style="hair">
        <color theme="6"/>
      </right>
      <top style="thin">
        <color theme="4"/>
      </top>
      <bottom/>
      <diagonal/>
    </border>
    <border>
      <left/>
      <right style="hair">
        <color theme="6"/>
      </right>
      <top/>
      <bottom style="medium">
        <color theme="4"/>
      </bottom>
      <diagonal/>
    </border>
    <border>
      <left/>
      <right style="hair">
        <color theme="6"/>
      </right>
      <top/>
      <bottom/>
      <diagonal/>
    </border>
    <border>
      <left/>
      <right/>
      <top style="medium">
        <color theme="4"/>
      </top>
      <bottom style="medium">
        <color theme="4"/>
      </bottom>
      <diagonal/>
    </border>
    <border>
      <left style="hair">
        <color theme="6"/>
      </left>
      <right style="hair">
        <color theme="6"/>
      </right>
      <top/>
      <bottom style="hair">
        <color theme="6"/>
      </bottom>
      <diagonal/>
    </border>
    <border>
      <left/>
      <right style="hair">
        <color theme="6"/>
      </right>
      <top/>
      <bottom style="hair">
        <color theme="6"/>
      </bottom>
      <diagonal/>
    </border>
    <border>
      <left style="hair">
        <color theme="6"/>
      </left>
      <right style="hair">
        <color theme="6"/>
      </right>
      <top style="medium">
        <color theme="4"/>
      </top>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style="medium">
        <color theme="4"/>
      </left>
      <right/>
      <top/>
      <bottom/>
      <diagonal/>
    </border>
    <border>
      <left style="medium">
        <color theme="4"/>
      </left>
      <right/>
      <top style="medium">
        <color theme="4"/>
      </top>
      <bottom style="medium">
        <color theme="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7"/>
      </right>
      <top/>
      <bottom/>
      <diagonal/>
    </border>
    <border>
      <left style="thin">
        <color theme="7"/>
      </left>
      <right style="thin">
        <color theme="7"/>
      </right>
      <top/>
      <bottom/>
      <diagonal/>
    </border>
    <border>
      <left/>
      <right style="thin">
        <color theme="7"/>
      </right>
      <top style="thin">
        <color theme="4" tint="0.39997558519241921"/>
      </top>
      <bottom style="thin">
        <color theme="4" tint="0.39997558519241921"/>
      </bottom>
      <diagonal/>
    </border>
    <border>
      <left style="thin">
        <color theme="7"/>
      </left>
      <right/>
      <top/>
      <bottom/>
      <diagonal/>
    </border>
    <border>
      <left/>
      <right style="medium">
        <color theme="4"/>
      </right>
      <top style="medium">
        <color theme="4"/>
      </top>
      <bottom style="medium">
        <color theme="4"/>
      </bottom>
      <diagonal/>
    </border>
    <border>
      <left/>
      <right/>
      <top style="medium">
        <color theme="4"/>
      </top>
      <bottom style="hair">
        <color theme="6"/>
      </bottom>
      <diagonal/>
    </border>
    <border>
      <left style="hair">
        <color theme="6"/>
      </left>
      <right style="hair">
        <color theme="6"/>
      </right>
      <top style="medium">
        <color theme="4"/>
      </top>
      <bottom style="hair">
        <color theme="6"/>
      </bottom>
      <diagonal/>
    </border>
    <border>
      <left style="thin">
        <color theme="7"/>
      </left>
      <right style="thin">
        <color theme="7"/>
      </right>
      <top style="thin">
        <color theme="4" tint="0.39997558519241921"/>
      </top>
      <bottom/>
      <diagonal/>
    </border>
    <border>
      <left/>
      <right style="thin">
        <color theme="4"/>
      </right>
      <top style="medium">
        <color theme="4"/>
      </top>
      <bottom style="thin">
        <color theme="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7"/>
      </bottom>
      <diagonal/>
    </border>
    <border>
      <left/>
      <right/>
      <top style="thin">
        <color theme="7"/>
      </top>
      <bottom/>
      <diagonal/>
    </border>
    <border>
      <left/>
      <right style="thin">
        <color theme="7"/>
      </right>
      <top style="thin">
        <color theme="7"/>
      </top>
      <bottom style="thin">
        <color theme="4" tint="0.39997558519241921"/>
      </bottom>
      <diagonal/>
    </border>
    <border>
      <left/>
      <right/>
      <top style="thin">
        <color theme="7"/>
      </top>
      <bottom style="thin">
        <color theme="4" tint="0.39997558519241921"/>
      </bottom>
      <diagonal/>
    </border>
    <border>
      <left/>
      <right style="thin">
        <color theme="7"/>
      </right>
      <top style="thin">
        <color theme="7"/>
      </top>
      <bottom/>
      <diagonal/>
    </border>
    <border>
      <left style="thin">
        <color theme="7"/>
      </left>
      <right style="thin">
        <color theme="7"/>
      </right>
      <top style="thin">
        <color theme="7"/>
      </top>
      <bottom/>
      <diagonal/>
    </border>
    <border>
      <left style="thin">
        <color theme="7"/>
      </left>
      <right/>
      <top style="thin">
        <color theme="7"/>
      </top>
      <bottom/>
      <diagonal/>
    </border>
    <border>
      <left style="thin">
        <color theme="7"/>
      </left>
      <right style="thin">
        <color theme="7"/>
      </right>
      <top style="thin">
        <color theme="7"/>
      </top>
      <bottom style="thin">
        <color theme="4" tint="0.39997558519241921"/>
      </bottom>
      <diagonal/>
    </border>
  </borders>
  <cellStyleXfs count="421">
    <xf numFmtId="0" fontId="0" fillId="0" borderId="0"/>
    <xf numFmtId="0" fontId="18" fillId="0" borderId="0" applyNumberFormat="0" applyFill="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5" borderId="0" applyNumberFormat="0" applyBorder="0" applyAlignment="0" applyProtection="0"/>
    <xf numFmtId="0" fontId="1" fillId="19"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6" borderId="0" applyNumberFormat="0" applyBorder="0" applyAlignment="0" applyProtection="0"/>
    <xf numFmtId="0" fontId="1" fillId="31"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20" fillId="48" borderId="0" applyNumberFormat="0" applyBorder="0" applyAlignment="0" applyProtection="0"/>
    <xf numFmtId="0" fontId="17" fillId="12"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5" borderId="0" applyNumberFormat="0" applyBorder="0" applyAlignment="0" applyProtection="0"/>
    <xf numFmtId="0" fontId="17" fillId="2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9" borderId="0" applyNumberFormat="0" applyBorder="0" applyAlignment="0" applyProtection="0"/>
    <xf numFmtId="0" fontId="17" fillId="2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8"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3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55"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43" borderId="10" applyNumberFormat="0" applyFont="0" applyAlignment="0" applyProtection="0"/>
    <xf numFmtId="0" fontId="1" fillId="8" borderId="8" applyNumberFormat="0" applyFont="0" applyAlignment="0" applyProtection="0"/>
    <xf numFmtId="0" fontId="18" fillId="43" borderId="10" applyNumberFormat="0" applyFont="0" applyAlignment="0" applyProtection="0"/>
    <xf numFmtId="0" fontId="18" fillId="43" borderId="10" applyNumberFormat="0" applyFont="0" applyAlignment="0" applyProtection="0"/>
    <xf numFmtId="0" fontId="23" fillId="47" borderId="11" applyNumberFormat="0" applyAlignment="0" applyProtection="0"/>
    <xf numFmtId="0" fontId="11" fillId="6" borderId="4" applyNumberFormat="0" applyAlignment="0" applyProtection="0"/>
    <xf numFmtId="0" fontId="23" fillId="47" borderId="11" applyNumberFormat="0" applyAlignment="0" applyProtection="0"/>
    <xf numFmtId="0" fontId="23" fillId="47" borderId="11" applyNumberFormat="0" applyAlignment="0" applyProtection="0"/>
    <xf numFmtId="0" fontId="23" fillId="39" borderId="11" applyNumberFormat="0" applyAlignment="0" applyProtection="0"/>
    <xf numFmtId="0" fontId="23" fillId="39" borderId="11" applyNumberFormat="0" applyAlignment="0" applyProtection="0"/>
    <xf numFmtId="0" fontId="24" fillId="39" borderId="11" applyNumberFormat="0" applyAlignment="0" applyProtection="0"/>
    <xf numFmtId="0" fontId="24" fillId="39" borderId="11" applyNumberFormat="0" applyAlignment="0" applyProtection="0"/>
    <xf numFmtId="0" fontId="25" fillId="41" borderId="12" applyNumberFormat="0" applyAlignment="0" applyProtection="0"/>
    <xf numFmtId="0" fontId="25" fillId="41" borderId="12" applyNumberFormat="0" applyAlignment="0" applyProtection="0"/>
    <xf numFmtId="0" fontId="25" fillId="57" borderId="12" applyNumberFormat="0" applyAlignment="0" applyProtection="0"/>
    <xf numFmtId="0" fontId="25" fillId="5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6"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1" applyNumberFormat="0" applyAlignment="0" applyProtection="0"/>
    <xf numFmtId="0" fontId="9" fillId="5" borderId="4" applyNumberFormat="0" applyAlignment="0" applyProtection="0"/>
    <xf numFmtId="0" fontId="31" fillId="38" borderId="11" applyNumberFormat="0" applyAlignment="0" applyProtection="0"/>
    <xf numFmtId="0" fontId="31" fillId="38"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7" borderId="12" applyNumberFormat="0" applyAlignment="0" applyProtection="0"/>
    <xf numFmtId="0" fontId="13" fillId="7" borderId="7" applyNumberFormat="0" applyAlignment="0" applyProtection="0"/>
    <xf numFmtId="0" fontId="25" fillId="57" borderId="12" applyNumberFormat="0" applyAlignment="0" applyProtection="0"/>
    <xf numFmtId="0" fontId="25" fillId="57" borderId="12" applyNumberFormat="0" applyAlignment="0" applyProtection="0"/>
    <xf numFmtId="0" fontId="32" fillId="0" borderId="0" applyNumberFormat="0" applyFill="0" applyBorder="0" applyAlignment="0" applyProtection="0"/>
    <xf numFmtId="0" fontId="33" fillId="0" borderId="18" applyNumberFormat="0" applyFill="0" applyAlignment="0" applyProtection="0"/>
    <xf numFmtId="0" fontId="33" fillId="0" borderId="18"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0" fillId="58" borderId="0" applyNumberFormat="0" applyBorder="0" applyAlignment="0" applyProtection="0"/>
    <xf numFmtId="0" fontId="17" fillId="9"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6" borderId="0" applyNumberFormat="0" applyBorder="0" applyAlignment="0" applyProtection="0"/>
    <xf numFmtId="0" fontId="17" fillId="1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9" borderId="0" applyNumberFormat="0" applyBorder="0" applyAlignment="0" applyProtection="0"/>
    <xf numFmtId="0" fontId="17" fillId="17"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49" borderId="0" applyNumberFormat="0" applyBorder="0" applyAlignment="0" applyProtection="0"/>
    <xf numFmtId="0" fontId="17" fillId="2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34" fillId="42" borderId="0" applyNumberFormat="0" applyBorder="0" applyAlignment="0" applyProtection="0"/>
    <xf numFmtId="0" fontId="8" fillId="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5" fillId="0" borderId="0"/>
    <xf numFmtId="0" fontId="18" fillId="0" borderId="0"/>
    <xf numFmtId="0" fontId="35"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6" fillId="42" borderId="20" applyNumberFormat="0" applyFont="0" applyAlignment="0" applyProtection="0"/>
    <xf numFmtId="0" fontId="36" fillId="42" borderId="20" applyNumberFormat="0" applyFont="0" applyAlignment="0" applyProtection="0"/>
    <xf numFmtId="0" fontId="35" fillId="43" borderId="10" applyNumberFormat="0" applyFont="0" applyAlignment="0" applyProtection="0"/>
    <xf numFmtId="0" fontId="35" fillId="43" borderId="10" applyNumberFormat="0" applyFont="0" applyAlignment="0" applyProtection="0"/>
    <xf numFmtId="0" fontId="37" fillId="39" borderId="21" applyNumberFormat="0" applyAlignment="0" applyProtection="0"/>
    <xf numFmtId="0" fontId="37" fillId="39" borderId="21" applyNumberFormat="0" applyAlignment="0" applyProtection="0"/>
    <xf numFmtId="0" fontId="10" fillId="6" borderId="5" applyNumberFormat="0" applyAlignment="0" applyProtection="0"/>
    <xf numFmtId="0" fontId="37" fillId="47" borderId="21" applyNumberFormat="0" applyAlignment="0" applyProtection="0"/>
    <xf numFmtId="0" fontId="37" fillId="47" borderId="21" applyNumberFormat="0" applyAlignment="0" applyProtection="0"/>
    <xf numFmtId="0" fontId="38" fillId="0" borderId="22" applyNumberFormat="0" applyFill="0" applyAlignment="0" applyProtection="0"/>
    <xf numFmtId="0" fontId="3" fillId="0" borderId="1" applyNumberFormat="0" applyFill="0" applyAlignment="0" applyProtection="0"/>
    <xf numFmtId="0" fontId="38" fillId="0" borderId="22"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4" fillId="0" borderId="2"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5" fillId="0" borderId="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18" applyNumberFormat="0" applyFill="0" applyAlignment="0" applyProtection="0"/>
    <xf numFmtId="0" fontId="12" fillId="0" borderId="6"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16" fillId="0" borderId="9"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22" fillId="34" borderId="0" applyNumberFormat="0" applyBorder="0" applyAlignment="0" applyProtection="0"/>
    <xf numFmtId="0" fontId="7" fillId="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0" fillId="55"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44" fillId="0" borderId="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46" fillId="61" borderId="41">
      <alignment horizontal="center" vertical="center"/>
    </xf>
    <xf numFmtId="0" fontId="6" fillId="2" borderId="0" applyNumberFormat="0" applyBorder="0" applyAlignment="0" applyProtection="0"/>
    <xf numFmtId="0" fontId="47" fillId="62" borderId="0" applyNumberFormat="0" applyBorder="0">
      <alignment vertical="top"/>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48" fillId="63" borderId="42" applyFont="0" applyBorder="0">
      <alignment horizontal="center" wrapText="1"/>
    </xf>
    <xf numFmtId="164" fontId="18" fillId="0" borderId="0" applyFont="0" applyFill="0" applyBorder="0" applyAlignment="0" applyProtection="0"/>
    <xf numFmtId="164" fontId="1" fillId="0" borderId="0" applyFont="0" applyFill="0" applyBorder="0" applyAlignment="0" applyProtection="0"/>
    <xf numFmtId="0" fontId="12" fillId="0" borderId="6" applyNumberFormat="0" applyFill="0" applyAlignment="0" applyProtection="0"/>
    <xf numFmtId="0" fontId="49" fillId="0" borderId="0" applyNumberFormat="0" applyBorder="0" applyAlignment="0"/>
    <xf numFmtId="0" fontId="18" fillId="0" borderId="0"/>
    <xf numFmtId="0" fontId="49" fillId="0" borderId="0" applyNumberFormat="0" applyBorder="0" applyAlignment="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49" fillId="0" borderId="0" applyNumberFormat="0" applyBorder="0" applyAlignment="0"/>
    <xf numFmtId="0" fontId="18" fillId="0" borderId="0" applyNumberFormat="0" applyFill="0" applyBorder="0" applyAlignment="0" applyProtection="0"/>
    <xf numFmtId="0" fontId="18" fillId="0" borderId="0" applyNumberFormat="0" applyFill="0" applyBorder="0" applyAlignment="0" applyProtection="0"/>
    <xf numFmtId="0" fontId="50" fillId="0" borderId="0"/>
    <xf numFmtId="0" fontId="18" fillId="0" borderId="0"/>
    <xf numFmtId="0" fontId="18" fillId="0" borderId="0"/>
    <xf numFmtId="0" fontId="18" fillId="8" borderId="8" applyNumberFormat="0" applyFont="0" applyAlignment="0" applyProtection="0"/>
    <xf numFmtId="0" fontId="18" fillId="42" borderId="20" applyNumberFormat="0" applyFont="0" applyAlignment="0" applyProtection="0"/>
    <xf numFmtId="9" fontId="1" fillId="0" borderId="0" applyFont="0" applyFill="0" applyBorder="0" applyAlignment="0" applyProtection="0"/>
    <xf numFmtId="9" fontId="49" fillId="0" borderId="0" applyFont="0" applyFill="0" applyBorder="0" applyAlignment="0" applyProtection="0"/>
    <xf numFmtId="0" fontId="18" fillId="64" borderId="43" applyNumberFormat="0">
      <alignment vertical="top" wrapText="1"/>
    </xf>
    <xf numFmtId="0" fontId="18" fillId="64" borderId="43" applyNumberFormat="0">
      <alignment vertical="top" wrapText="1"/>
    </xf>
    <xf numFmtId="3" fontId="47" fillId="0" borderId="44"/>
    <xf numFmtId="0" fontId="2"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xf numFmtId="0" fontId="48" fillId="63" borderId="42" applyFont="0" applyBorder="0">
      <alignment horizontal="center" wrapText="1"/>
    </xf>
    <xf numFmtId="3" fontId="47" fillId="0" borderId="44"/>
    <xf numFmtId="0" fontId="19" fillId="0" borderId="0" applyNumberFormat="0" applyFill="0" applyBorder="0" applyProtection="0"/>
  </cellStyleXfs>
  <cellXfs count="119">
    <xf numFmtId="0" fontId="0" fillId="0" borderId="0" xfId="0"/>
    <xf numFmtId="0" fontId="51" fillId="0" borderId="0" xfId="0" applyFont="1"/>
    <xf numFmtId="0" fontId="52" fillId="0" borderId="0" xfId="0" applyFont="1"/>
    <xf numFmtId="14" fontId="52" fillId="0" borderId="0" xfId="0" applyNumberFormat="1" applyFont="1"/>
    <xf numFmtId="2" fontId="52" fillId="0" borderId="0" xfId="0" applyNumberFormat="1" applyFont="1"/>
    <xf numFmtId="0" fontId="51" fillId="60" borderId="0" xfId="0" applyFont="1" applyFill="1"/>
    <xf numFmtId="14" fontId="52" fillId="0" borderId="0" xfId="0" applyNumberFormat="1" applyFont="1" applyFill="1"/>
    <xf numFmtId="2" fontId="52" fillId="0" borderId="0" xfId="0" applyNumberFormat="1" applyFont="1" applyFill="1"/>
    <xf numFmtId="0" fontId="52" fillId="60" borderId="0" xfId="0" applyFont="1" applyFill="1"/>
    <xf numFmtId="2" fontId="52" fillId="60" borderId="0" xfId="0" applyNumberFormat="1" applyFont="1" applyFill="1"/>
    <xf numFmtId="14" fontId="52" fillId="60" borderId="0" xfId="0" applyNumberFormat="1" applyFont="1" applyFill="1"/>
    <xf numFmtId="0" fontId="52" fillId="60" borderId="0" xfId="0" applyFont="1" applyFill="1" applyAlignment="1">
      <alignment horizontal="left" vertical="top" wrapText="1"/>
    </xf>
    <xf numFmtId="0" fontId="52" fillId="60" borderId="0" xfId="0" applyFont="1" applyFill="1" applyAlignment="1">
      <alignment vertical="top"/>
    </xf>
    <xf numFmtId="0" fontId="55" fillId="60" borderId="0" xfId="340" applyFont="1" applyFill="1" applyAlignment="1">
      <alignment horizontal="right"/>
    </xf>
    <xf numFmtId="0" fontId="52" fillId="60" borderId="0" xfId="0" applyFont="1" applyFill="1" applyBorder="1" applyAlignment="1">
      <alignment vertical="top" wrapText="1"/>
    </xf>
    <xf numFmtId="0" fontId="52" fillId="60" borderId="0" xfId="0" applyFont="1" applyFill="1" applyAlignment="1">
      <alignment wrapText="1"/>
    </xf>
    <xf numFmtId="0" fontId="52" fillId="60" borderId="0" xfId="0" applyFont="1" applyFill="1" applyAlignment="1">
      <alignment horizontal="left"/>
    </xf>
    <xf numFmtId="0" fontId="52" fillId="60" borderId="0" xfId="0" applyFont="1" applyFill="1" applyBorder="1"/>
    <xf numFmtId="0" fontId="53" fillId="60" borderId="0" xfId="0" applyFont="1" applyFill="1" applyBorder="1"/>
    <xf numFmtId="0" fontId="56" fillId="60" borderId="0" xfId="0" applyFont="1" applyFill="1" applyBorder="1" applyAlignment="1">
      <alignment vertical="center"/>
    </xf>
    <xf numFmtId="0" fontId="52" fillId="0" borderId="0" xfId="0" applyFont="1" applyFill="1" applyBorder="1"/>
    <xf numFmtId="0" fontId="59" fillId="65" borderId="0" xfId="0" applyFont="1" applyFill="1" applyBorder="1"/>
    <xf numFmtId="0" fontId="52" fillId="0" borderId="0" xfId="0" applyFont="1" applyFill="1" applyBorder="1" applyAlignment="1">
      <alignment horizontal="right"/>
    </xf>
    <xf numFmtId="0" fontId="52" fillId="0" borderId="0" xfId="0" applyFont="1" applyFill="1"/>
    <xf numFmtId="0" fontId="53" fillId="65" borderId="57" xfId="0" applyFont="1" applyFill="1" applyBorder="1"/>
    <xf numFmtId="14" fontId="52" fillId="60" borderId="0" xfId="0" applyNumberFormat="1" applyFont="1" applyFill="1" applyAlignment="1">
      <alignment horizontal="left" vertical="top" wrapText="1"/>
    </xf>
    <xf numFmtId="14" fontId="52" fillId="60" borderId="0" xfId="0" applyNumberFormat="1" applyFont="1" applyFill="1" applyAlignment="1">
      <alignment vertical="top"/>
    </xf>
    <xf numFmtId="0" fontId="52" fillId="0" borderId="51" xfId="0" applyFont="1" applyBorder="1"/>
    <xf numFmtId="0" fontId="52" fillId="60" borderId="51" xfId="0" applyFont="1" applyFill="1" applyBorder="1"/>
    <xf numFmtId="0" fontId="52" fillId="0" borderId="0" xfId="0" applyFont="1" applyAlignment="1">
      <alignment horizontal="left"/>
    </xf>
    <xf numFmtId="0" fontId="52" fillId="0" borderId="49" xfId="0" applyFont="1" applyBorder="1" applyAlignment="1">
      <alignment horizontal="left"/>
    </xf>
    <xf numFmtId="0" fontId="52" fillId="0" borderId="55" xfId="0" applyFont="1" applyBorder="1" applyAlignment="1">
      <alignment horizontal="center"/>
    </xf>
    <xf numFmtId="0" fontId="52" fillId="0" borderId="51" xfId="0" applyFont="1" applyBorder="1" applyAlignment="1">
      <alignment horizontal="left"/>
    </xf>
    <xf numFmtId="2" fontId="52" fillId="0" borderId="0" xfId="0" applyNumberFormat="1" applyFont="1" applyFill="1" applyAlignment="1">
      <alignment horizontal="right"/>
    </xf>
    <xf numFmtId="0" fontId="52" fillId="60" borderId="0" xfId="0" applyFont="1" applyFill="1" applyBorder="1" applyAlignment="1">
      <alignment vertical="center" wrapText="1"/>
    </xf>
    <xf numFmtId="0" fontId="52" fillId="60" borderId="0" xfId="0" applyFont="1" applyFill="1" applyAlignment="1">
      <alignment vertical="top" wrapText="1"/>
    </xf>
    <xf numFmtId="0" fontId="52" fillId="65" borderId="0" xfId="0" applyFont="1" applyFill="1"/>
    <xf numFmtId="0" fontId="52" fillId="0" borderId="51" xfId="0" applyFont="1" applyFill="1" applyBorder="1"/>
    <xf numFmtId="0" fontId="52" fillId="60" borderId="0" xfId="0" applyFont="1" applyFill="1" applyBorder="1" applyAlignment="1">
      <alignment wrapText="1"/>
    </xf>
    <xf numFmtId="0" fontId="52" fillId="60" borderId="0" xfId="0" applyFont="1" applyFill="1" applyAlignment="1"/>
    <xf numFmtId="0" fontId="52" fillId="60" borderId="0" xfId="0" applyFont="1" applyFill="1" applyAlignment="1">
      <alignment vertical="center"/>
    </xf>
    <xf numFmtId="0" fontId="53" fillId="66" borderId="50" xfId="0" applyFont="1" applyFill="1" applyBorder="1"/>
    <xf numFmtId="0" fontId="52" fillId="0" borderId="48" xfId="0" applyFont="1" applyBorder="1" applyAlignment="1">
      <alignment horizontal="center"/>
    </xf>
    <xf numFmtId="0" fontId="52" fillId="0" borderId="49" xfId="0" applyFont="1" applyBorder="1"/>
    <xf numFmtId="2" fontId="52" fillId="0" borderId="0" xfId="0" applyNumberFormat="1" applyFont="1" applyAlignment="1">
      <alignment horizontal="right"/>
    </xf>
    <xf numFmtId="0" fontId="53" fillId="65" borderId="58" xfId="0" applyFont="1" applyFill="1" applyBorder="1"/>
    <xf numFmtId="0" fontId="51" fillId="60" borderId="0" xfId="0" applyFont="1" applyFill="1" applyBorder="1"/>
    <xf numFmtId="0" fontId="53" fillId="60" borderId="0" xfId="0" applyFont="1" applyFill="1" applyAlignment="1"/>
    <xf numFmtId="0" fontId="53" fillId="60" borderId="0" xfId="0" applyFont="1" applyFill="1" applyBorder="1" applyAlignment="1"/>
    <xf numFmtId="166" fontId="52" fillId="0" borderId="0" xfId="0" applyNumberFormat="1" applyFont="1" applyFill="1"/>
    <xf numFmtId="0" fontId="51" fillId="60" borderId="39" xfId="0" applyFont="1" applyFill="1" applyBorder="1"/>
    <xf numFmtId="0" fontId="51" fillId="60" borderId="38" xfId="0" applyFont="1" applyFill="1" applyBorder="1"/>
    <xf numFmtId="0" fontId="51" fillId="60" borderId="29" xfId="0" applyFont="1" applyFill="1" applyBorder="1" applyAlignment="1">
      <alignment vertical="center"/>
    </xf>
    <xf numFmtId="0" fontId="61" fillId="60" borderId="31" xfId="340" applyFont="1" applyFill="1" applyBorder="1" applyAlignment="1">
      <alignment vertical="center"/>
    </xf>
    <xf numFmtId="0" fontId="51" fillId="60" borderId="30" xfId="0" applyFont="1" applyFill="1" applyBorder="1" applyAlignment="1">
      <alignment vertical="center"/>
    </xf>
    <xf numFmtId="0" fontId="61" fillId="60" borderId="36" xfId="340" applyFont="1" applyFill="1" applyBorder="1" applyAlignment="1">
      <alignment vertical="center"/>
    </xf>
    <xf numFmtId="0" fontId="51" fillId="60" borderId="28" xfId="0" applyFont="1" applyFill="1" applyBorder="1" applyAlignment="1">
      <alignment vertical="center"/>
    </xf>
    <xf numFmtId="0" fontId="61" fillId="60" borderId="29" xfId="340" applyFont="1" applyFill="1" applyBorder="1" applyAlignment="1">
      <alignment vertical="center"/>
    </xf>
    <xf numFmtId="0" fontId="61" fillId="60" borderId="37" xfId="340" applyFont="1" applyFill="1" applyBorder="1" applyAlignment="1">
      <alignment vertical="center"/>
    </xf>
    <xf numFmtId="0" fontId="62" fillId="60" borderId="29" xfId="340" applyFont="1" applyFill="1" applyBorder="1" applyAlignment="1">
      <alignment vertical="center"/>
    </xf>
    <xf numFmtId="0" fontId="51" fillId="60" borderId="31" xfId="0" applyFont="1" applyFill="1" applyBorder="1" applyAlignment="1">
      <alignment vertical="center"/>
    </xf>
    <xf numFmtId="0" fontId="51" fillId="60" borderId="36" xfId="0" applyFont="1" applyFill="1" applyBorder="1" applyAlignment="1">
      <alignment vertical="center"/>
    </xf>
    <xf numFmtId="0" fontId="51" fillId="60" borderId="0" xfId="0" applyFont="1" applyFill="1" applyAlignment="1">
      <alignment vertical="center"/>
    </xf>
    <xf numFmtId="0" fontId="62" fillId="60" borderId="35" xfId="340" applyFont="1" applyFill="1" applyBorder="1" applyAlignment="1">
      <alignment vertical="center"/>
    </xf>
    <xf numFmtId="0" fontId="62" fillId="60" borderId="31" xfId="340" applyFont="1" applyFill="1" applyBorder="1" applyAlignment="1">
      <alignment vertical="center"/>
    </xf>
    <xf numFmtId="0" fontId="51" fillId="60" borderId="34" xfId="0" applyFont="1" applyFill="1" applyBorder="1" applyAlignment="1">
      <alignment vertical="center"/>
    </xf>
    <xf numFmtId="0" fontId="61" fillId="0" borderId="33" xfId="340" applyFont="1" applyFill="1" applyBorder="1" applyAlignment="1">
      <alignment vertical="center"/>
    </xf>
    <xf numFmtId="0" fontId="51" fillId="60" borderId="53" xfId="0" applyFont="1" applyFill="1" applyBorder="1" applyAlignment="1">
      <alignment vertical="center"/>
    </xf>
    <xf numFmtId="0" fontId="61" fillId="60" borderId="54" xfId="340" applyFont="1" applyFill="1" applyBorder="1" applyAlignment="1">
      <alignment vertical="center"/>
    </xf>
    <xf numFmtId="0" fontId="63" fillId="0" borderId="0" xfId="0" applyFont="1" applyAlignment="1">
      <alignment wrapText="1"/>
    </xf>
    <xf numFmtId="0" fontId="51" fillId="0" borderId="0" xfId="0" applyFont="1" applyAlignment="1">
      <alignment wrapText="1"/>
    </xf>
    <xf numFmtId="0" fontId="54" fillId="0" borderId="0" xfId="0" applyFont="1" applyAlignment="1">
      <alignment wrapText="1"/>
    </xf>
    <xf numFmtId="0" fontId="57" fillId="0" borderId="0" xfId="0" applyFont="1" applyAlignment="1">
      <alignment vertical="center" wrapText="1"/>
    </xf>
    <xf numFmtId="0" fontId="57" fillId="0" borderId="0" xfId="0" applyFont="1" applyAlignment="1">
      <alignment wrapText="1"/>
    </xf>
    <xf numFmtId="14" fontId="52" fillId="60" borderId="0" xfId="0" applyNumberFormat="1" applyFont="1" applyFill="1" applyBorder="1"/>
    <xf numFmtId="0" fontId="0" fillId="60" borderId="0" xfId="0" applyFill="1" applyBorder="1"/>
    <xf numFmtId="0" fontId="52" fillId="60" borderId="59" xfId="0" applyFont="1" applyFill="1" applyBorder="1"/>
    <xf numFmtId="0" fontId="52" fillId="65" borderId="60" xfId="0" applyFont="1" applyFill="1" applyBorder="1"/>
    <xf numFmtId="0" fontId="53" fillId="65" borderId="64" xfId="0" applyFont="1" applyFill="1" applyBorder="1"/>
    <xf numFmtId="0" fontId="53" fillId="66" borderId="61" xfId="0" applyFont="1" applyFill="1" applyBorder="1" applyAlignment="1">
      <alignment horizontal="center"/>
    </xf>
    <xf numFmtId="0" fontId="53" fillId="66" borderId="65" xfId="0" applyFont="1" applyFill="1" applyBorder="1" applyAlignment="1"/>
    <xf numFmtId="0" fontId="53" fillId="66" borderId="60" xfId="0" applyFont="1" applyFill="1" applyBorder="1" applyAlignment="1"/>
    <xf numFmtId="0" fontId="53" fillId="65" borderId="60" xfId="0" applyFont="1" applyFill="1" applyBorder="1" applyAlignment="1"/>
    <xf numFmtId="0" fontId="53" fillId="65" borderId="63" xfId="0" applyFont="1" applyFill="1" applyBorder="1" applyAlignment="1"/>
    <xf numFmtId="0" fontId="53" fillId="0" borderId="0" xfId="0" applyFont="1" applyFill="1" applyBorder="1" applyAlignment="1"/>
    <xf numFmtId="0" fontId="52" fillId="65" borderId="63" xfId="0" applyFont="1" applyFill="1" applyBorder="1"/>
    <xf numFmtId="0" fontId="54" fillId="60" borderId="0" xfId="0" applyFont="1" applyFill="1" applyBorder="1" applyAlignment="1">
      <alignment vertical="center"/>
    </xf>
    <xf numFmtId="0" fontId="53" fillId="66" borderId="66" xfId="0" applyFont="1" applyFill="1" applyBorder="1" applyAlignment="1">
      <alignment horizontal="right"/>
    </xf>
    <xf numFmtId="14" fontId="52" fillId="65" borderId="60" xfId="0" applyNumberFormat="1" applyFont="1" applyFill="1" applyBorder="1"/>
    <xf numFmtId="0" fontId="53" fillId="65" borderId="64" xfId="0" applyFont="1" applyFill="1" applyBorder="1" applyAlignment="1">
      <alignment horizontal="center"/>
    </xf>
    <xf numFmtId="0" fontId="52" fillId="60" borderId="0" xfId="0" applyFont="1" applyFill="1" applyBorder="1" applyAlignment="1">
      <alignment horizontal="left" vertical="top" wrapText="1"/>
    </xf>
    <xf numFmtId="0" fontId="52" fillId="60" borderId="0" xfId="0" applyFont="1" applyFill="1" applyAlignment="1">
      <alignment horizontal="left" vertical="top" wrapText="1"/>
    </xf>
    <xf numFmtId="0" fontId="54" fillId="60" borderId="0" xfId="0" applyFont="1" applyFill="1" applyBorder="1" applyAlignment="1">
      <alignment horizontal="center" vertical="center"/>
    </xf>
    <xf numFmtId="0" fontId="60" fillId="60" borderId="32" xfId="0" applyFont="1" applyFill="1" applyBorder="1" applyAlignment="1">
      <alignment horizontal="center" vertical="center"/>
    </xf>
    <xf numFmtId="0" fontId="60" fillId="60" borderId="52" xfId="0" applyFont="1" applyFill="1" applyBorder="1" applyAlignment="1">
      <alignment horizontal="center" vertical="center"/>
    </xf>
    <xf numFmtId="0" fontId="51" fillId="60" borderId="47" xfId="0" applyFont="1" applyFill="1" applyBorder="1" applyAlignment="1">
      <alignment horizontal="center"/>
    </xf>
    <xf numFmtId="0" fontId="51" fillId="60" borderId="30" xfId="0" applyFont="1" applyFill="1" applyBorder="1" applyAlignment="1">
      <alignment horizontal="center"/>
    </xf>
    <xf numFmtId="0" fontId="58" fillId="0" borderId="27" xfId="0" applyFont="1" applyFill="1" applyBorder="1" applyAlignment="1">
      <alignment horizontal="center" vertical="center"/>
    </xf>
    <xf numFmtId="0" fontId="58" fillId="0" borderId="56" xfId="0" applyFont="1" applyFill="1" applyBorder="1" applyAlignment="1">
      <alignment horizontal="center" vertical="center"/>
    </xf>
    <xf numFmtId="0" fontId="53" fillId="65" borderId="60" xfId="0" applyFont="1" applyFill="1" applyBorder="1" applyAlignment="1">
      <alignment horizontal="center"/>
    </xf>
    <xf numFmtId="0" fontId="53" fillId="65" borderId="63" xfId="0" applyFont="1" applyFill="1" applyBorder="1" applyAlignment="1">
      <alignment horizontal="center"/>
    </xf>
    <xf numFmtId="0" fontId="54" fillId="60" borderId="40" xfId="0" applyFont="1" applyFill="1" applyBorder="1" applyAlignment="1">
      <alignment horizontal="center" vertical="center"/>
    </xf>
    <xf numFmtId="0" fontId="54" fillId="60" borderId="32" xfId="0" applyFont="1" applyFill="1" applyBorder="1" applyAlignment="1">
      <alignment horizontal="center" vertical="center"/>
    </xf>
    <xf numFmtId="0" fontId="52" fillId="60" borderId="0" xfId="0" applyFont="1" applyFill="1" applyAlignment="1">
      <alignment horizontal="left"/>
    </xf>
    <xf numFmtId="0" fontId="52" fillId="60" borderId="45" xfId="0" applyFont="1" applyFill="1" applyBorder="1" applyAlignment="1">
      <alignment horizontal="left" vertical="top" wrapText="1"/>
    </xf>
    <xf numFmtId="0" fontId="53" fillId="65" borderId="62" xfId="0" applyFont="1" applyFill="1" applyBorder="1" applyAlignment="1">
      <alignment horizontal="center"/>
    </xf>
    <xf numFmtId="0" fontId="53" fillId="65" borderId="61" xfId="0" applyFont="1" applyFill="1" applyBorder="1" applyAlignment="1">
      <alignment horizontal="center"/>
    </xf>
    <xf numFmtId="0" fontId="52" fillId="60" borderId="0" xfId="0" applyFont="1" applyFill="1" applyBorder="1" applyAlignment="1">
      <alignment horizontal="left" vertical="top" wrapText="1"/>
    </xf>
    <xf numFmtId="0" fontId="52" fillId="60" borderId="0" xfId="0" applyFont="1" applyFill="1" applyAlignment="1">
      <alignment horizontal="left" vertical="center"/>
    </xf>
    <xf numFmtId="0" fontId="54" fillId="60" borderId="46" xfId="0" applyFont="1" applyFill="1" applyBorder="1" applyAlignment="1">
      <alignment horizontal="center" vertical="center"/>
    </xf>
    <xf numFmtId="0" fontId="54" fillId="60" borderId="47" xfId="0" applyFont="1" applyFill="1" applyBorder="1" applyAlignment="1">
      <alignment horizontal="center" vertical="center"/>
    </xf>
    <xf numFmtId="0" fontId="52" fillId="60" borderId="45" xfId="0" applyFont="1" applyFill="1" applyBorder="1" applyAlignment="1">
      <alignment horizontal="left" vertical="center" wrapText="1"/>
    </xf>
    <xf numFmtId="0" fontId="53" fillId="60" borderId="0" xfId="0" applyFont="1" applyFill="1" applyAlignment="1">
      <alignment horizontal="center"/>
    </xf>
    <xf numFmtId="0" fontId="53" fillId="60" borderId="51" xfId="0" applyFont="1" applyFill="1" applyBorder="1" applyAlignment="1">
      <alignment horizontal="center"/>
    </xf>
    <xf numFmtId="0" fontId="53" fillId="60" borderId="0" xfId="0" applyFont="1" applyFill="1" applyBorder="1" applyAlignment="1">
      <alignment horizontal="center"/>
    </xf>
    <xf numFmtId="0" fontId="53" fillId="65" borderId="65" xfId="0" applyFont="1" applyFill="1" applyBorder="1" applyAlignment="1">
      <alignment horizontal="center"/>
    </xf>
    <xf numFmtId="0" fontId="52" fillId="60" borderId="0" xfId="0" applyFont="1" applyFill="1" applyAlignment="1">
      <alignment horizontal="left" vertical="top" wrapText="1"/>
    </xf>
    <xf numFmtId="0" fontId="52" fillId="0" borderId="0" xfId="0" applyFont="1" applyFill="1" applyAlignment="1">
      <alignment horizontal="left" vertical="top" wrapText="1"/>
    </xf>
    <xf numFmtId="0" fontId="52" fillId="60" borderId="0" xfId="0" applyFont="1" applyFill="1" applyAlignment="1">
      <alignment horizontal="left" wrapText="1"/>
    </xf>
  </cellXfs>
  <cellStyles count="421">
    <cellStyle name="20 % - Markeringsfarve1 2" xfId="2" xr:uid="{00000000-0005-0000-0000-000000000000}"/>
    <cellStyle name="20 % - Markeringsfarve1 2 2" xfId="3" xr:uid="{00000000-0005-0000-0000-000001000000}"/>
    <cellStyle name="20 % - Markeringsfarve1 3" xfId="4" xr:uid="{00000000-0005-0000-0000-000002000000}"/>
    <cellStyle name="20 % - Markeringsfarve1 4" xfId="5" xr:uid="{00000000-0005-0000-0000-000003000000}"/>
    <cellStyle name="20 % - Markeringsfarve2 2" xfId="6" xr:uid="{00000000-0005-0000-0000-000004000000}"/>
    <cellStyle name="20 % - Markeringsfarve2 2 2" xfId="7" xr:uid="{00000000-0005-0000-0000-000005000000}"/>
    <cellStyle name="20 % - Markeringsfarve2 3" xfId="8" xr:uid="{00000000-0005-0000-0000-000006000000}"/>
    <cellStyle name="20 % - Markeringsfarve2 4" xfId="9" xr:uid="{00000000-0005-0000-0000-000007000000}"/>
    <cellStyle name="20 % - Markeringsfarve3 2" xfId="10" xr:uid="{00000000-0005-0000-0000-000008000000}"/>
    <cellStyle name="20 % - Markeringsfarve3 2 2" xfId="11" xr:uid="{00000000-0005-0000-0000-000009000000}"/>
    <cellStyle name="20 % - Markeringsfarve3 3" xfId="12" xr:uid="{00000000-0005-0000-0000-00000A000000}"/>
    <cellStyle name="20 % - Markeringsfarve3 4" xfId="13" xr:uid="{00000000-0005-0000-0000-00000B000000}"/>
    <cellStyle name="20 % - Markeringsfarve4 2" xfId="14" xr:uid="{00000000-0005-0000-0000-00000C000000}"/>
    <cellStyle name="20 % - Markeringsfarve4 2 2" xfId="15" xr:uid="{00000000-0005-0000-0000-00000D000000}"/>
    <cellStyle name="20 % - Markeringsfarve4 3" xfId="16" xr:uid="{00000000-0005-0000-0000-00000E000000}"/>
    <cellStyle name="20 % - Markeringsfarve4 4" xfId="17" xr:uid="{00000000-0005-0000-0000-00000F000000}"/>
    <cellStyle name="20 % - Markeringsfarve5 2" xfId="18" xr:uid="{00000000-0005-0000-0000-000010000000}"/>
    <cellStyle name="20 % - Markeringsfarve5 2 2" xfId="19" xr:uid="{00000000-0005-0000-0000-000011000000}"/>
    <cellStyle name="20 % - Markeringsfarve5 3" xfId="20" xr:uid="{00000000-0005-0000-0000-000012000000}"/>
    <cellStyle name="20 % - Markeringsfarve5 4" xfId="21" xr:uid="{00000000-0005-0000-0000-000013000000}"/>
    <cellStyle name="20 % - Markeringsfarve6 2" xfId="22" xr:uid="{00000000-0005-0000-0000-000014000000}"/>
    <cellStyle name="20 % - Markeringsfarve6 2 2" xfId="23" xr:uid="{00000000-0005-0000-0000-000015000000}"/>
    <cellStyle name="20 % - Markeringsfarve6 3" xfId="24" xr:uid="{00000000-0005-0000-0000-000016000000}"/>
    <cellStyle name="20 % - Markeringsfarve6 4" xfId="25" xr:uid="{00000000-0005-0000-0000-000017000000}"/>
    <cellStyle name="20% - Accent1" xfId="26" xr:uid="{00000000-0005-0000-0000-000018000000}"/>
    <cellStyle name="20% - Accent1 2" xfId="27" xr:uid="{00000000-0005-0000-0000-000019000000}"/>
    <cellStyle name="20% - Accent1 3" xfId="28" xr:uid="{00000000-0005-0000-0000-00001A000000}"/>
    <cellStyle name="20% - Accent1 4" xfId="29" xr:uid="{00000000-0005-0000-0000-00001B000000}"/>
    <cellStyle name="20% - Accent1 5" xfId="341" xr:uid="{00000000-0005-0000-0000-00001C000000}"/>
    <cellStyle name="20% - Accent2" xfId="30" xr:uid="{00000000-0005-0000-0000-00001D000000}"/>
    <cellStyle name="20% - Accent2 2" xfId="31" xr:uid="{00000000-0005-0000-0000-00001E000000}"/>
    <cellStyle name="20% - Accent2 3" xfId="32" xr:uid="{00000000-0005-0000-0000-00001F000000}"/>
    <cellStyle name="20% - Accent2 4" xfId="33" xr:uid="{00000000-0005-0000-0000-000020000000}"/>
    <cellStyle name="20% - Accent2 5" xfId="342" xr:uid="{00000000-0005-0000-0000-000021000000}"/>
    <cellStyle name="20% - Accent3" xfId="34" xr:uid="{00000000-0005-0000-0000-000022000000}"/>
    <cellStyle name="20% - Accent3 2" xfId="35" xr:uid="{00000000-0005-0000-0000-000023000000}"/>
    <cellStyle name="20% - Accent3 3" xfId="36" xr:uid="{00000000-0005-0000-0000-000024000000}"/>
    <cellStyle name="20% - Accent3 4" xfId="37" xr:uid="{00000000-0005-0000-0000-000025000000}"/>
    <cellStyle name="20% - Accent3 5" xfId="343" xr:uid="{00000000-0005-0000-0000-000026000000}"/>
    <cellStyle name="20% - Accent4" xfId="38" xr:uid="{00000000-0005-0000-0000-000027000000}"/>
    <cellStyle name="20% - Accent4 2" xfId="39" xr:uid="{00000000-0005-0000-0000-000028000000}"/>
    <cellStyle name="20% - Accent4 3" xfId="40" xr:uid="{00000000-0005-0000-0000-000029000000}"/>
    <cellStyle name="20% - Accent4 4" xfId="41" xr:uid="{00000000-0005-0000-0000-00002A000000}"/>
    <cellStyle name="20% - Accent4 5" xfId="344" xr:uid="{00000000-0005-0000-0000-00002B000000}"/>
    <cellStyle name="20% - Accent5" xfId="42" xr:uid="{00000000-0005-0000-0000-00002C000000}"/>
    <cellStyle name="20% - Accent5 2" xfId="43" xr:uid="{00000000-0005-0000-0000-00002D000000}"/>
    <cellStyle name="20% - Accent5 3" xfId="44" xr:uid="{00000000-0005-0000-0000-00002E000000}"/>
    <cellStyle name="20% - Accent5 4" xfId="45" xr:uid="{00000000-0005-0000-0000-00002F000000}"/>
    <cellStyle name="20% - Accent5 5" xfId="345" xr:uid="{00000000-0005-0000-0000-000030000000}"/>
    <cellStyle name="20% - Accent6" xfId="46" xr:uid="{00000000-0005-0000-0000-000031000000}"/>
    <cellStyle name="20% - Accent6 2" xfId="47" xr:uid="{00000000-0005-0000-0000-000032000000}"/>
    <cellStyle name="20% - Accent6 3" xfId="48" xr:uid="{00000000-0005-0000-0000-000033000000}"/>
    <cellStyle name="20% - Accent6 4" xfId="49" xr:uid="{00000000-0005-0000-0000-000034000000}"/>
    <cellStyle name="20% - Accent6 5" xfId="346" xr:uid="{00000000-0005-0000-0000-000035000000}"/>
    <cellStyle name="40 % - Markeringsfarve1 2" xfId="50" xr:uid="{00000000-0005-0000-0000-000036000000}"/>
    <cellStyle name="40 % - Markeringsfarve1 2 2" xfId="51" xr:uid="{00000000-0005-0000-0000-000037000000}"/>
    <cellStyle name="40 % - Markeringsfarve1 3" xfId="52" xr:uid="{00000000-0005-0000-0000-000038000000}"/>
    <cellStyle name="40 % - Markeringsfarve1 4" xfId="53" xr:uid="{00000000-0005-0000-0000-000039000000}"/>
    <cellStyle name="40 % - Markeringsfarve2 2" xfId="54" xr:uid="{00000000-0005-0000-0000-00003A000000}"/>
    <cellStyle name="40 % - Markeringsfarve2 2 2" xfId="55" xr:uid="{00000000-0005-0000-0000-00003B000000}"/>
    <cellStyle name="40 % - Markeringsfarve2 3" xfId="56" xr:uid="{00000000-0005-0000-0000-00003C000000}"/>
    <cellStyle name="40 % - Markeringsfarve2 4" xfId="57" xr:uid="{00000000-0005-0000-0000-00003D000000}"/>
    <cellStyle name="40 % - Markeringsfarve3 2" xfId="58" xr:uid="{00000000-0005-0000-0000-00003E000000}"/>
    <cellStyle name="40 % - Markeringsfarve3 2 2" xfId="59" xr:uid="{00000000-0005-0000-0000-00003F000000}"/>
    <cellStyle name="40 % - Markeringsfarve3 3" xfId="60" xr:uid="{00000000-0005-0000-0000-000040000000}"/>
    <cellStyle name="40 % - Markeringsfarve3 4" xfId="61" xr:uid="{00000000-0005-0000-0000-000041000000}"/>
    <cellStyle name="40 % - Markeringsfarve4 2" xfId="62" xr:uid="{00000000-0005-0000-0000-000042000000}"/>
    <cellStyle name="40 % - Markeringsfarve4 2 2" xfId="63" xr:uid="{00000000-0005-0000-0000-000043000000}"/>
    <cellStyle name="40 % - Markeringsfarve4 3" xfId="64" xr:uid="{00000000-0005-0000-0000-000044000000}"/>
    <cellStyle name="40 % - Markeringsfarve4 4" xfId="65" xr:uid="{00000000-0005-0000-0000-000045000000}"/>
    <cellStyle name="40 % - Markeringsfarve5 2" xfId="66" xr:uid="{00000000-0005-0000-0000-000046000000}"/>
    <cellStyle name="40 % - Markeringsfarve5 2 2" xfId="67" xr:uid="{00000000-0005-0000-0000-000047000000}"/>
    <cellStyle name="40 % - Markeringsfarve5 3" xfId="68" xr:uid="{00000000-0005-0000-0000-000048000000}"/>
    <cellStyle name="40 % - Markeringsfarve5 4" xfId="69" xr:uid="{00000000-0005-0000-0000-000049000000}"/>
    <cellStyle name="40 % - Markeringsfarve6 2" xfId="70" xr:uid="{00000000-0005-0000-0000-00004A000000}"/>
    <cellStyle name="40 % - Markeringsfarve6 2 2" xfId="71" xr:uid="{00000000-0005-0000-0000-00004B000000}"/>
    <cellStyle name="40 % - Markeringsfarve6 3" xfId="72" xr:uid="{00000000-0005-0000-0000-00004C000000}"/>
    <cellStyle name="40 % - Markeringsfarve6 4" xfId="73" xr:uid="{00000000-0005-0000-0000-00004D000000}"/>
    <cellStyle name="40% - Accent1" xfId="74" xr:uid="{00000000-0005-0000-0000-00004E000000}"/>
    <cellStyle name="40% - Accent1 2" xfId="75" xr:uid="{00000000-0005-0000-0000-00004F000000}"/>
    <cellStyle name="40% - Accent1 3" xfId="76" xr:uid="{00000000-0005-0000-0000-000050000000}"/>
    <cellStyle name="40% - Accent1 4" xfId="77" xr:uid="{00000000-0005-0000-0000-000051000000}"/>
    <cellStyle name="40% - Accent1 5" xfId="347" xr:uid="{00000000-0005-0000-0000-000052000000}"/>
    <cellStyle name="40% - Accent2" xfId="78" xr:uid="{00000000-0005-0000-0000-000053000000}"/>
    <cellStyle name="40% - Accent2 2" xfId="79" xr:uid="{00000000-0005-0000-0000-000054000000}"/>
    <cellStyle name="40% - Accent2 3" xfId="80" xr:uid="{00000000-0005-0000-0000-000055000000}"/>
    <cellStyle name="40% - Accent2 4" xfId="81" xr:uid="{00000000-0005-0000-0000-000056000000}"/>
    <cellStyle name="40% - Accent2 5" xfId="348" xr:uid="{00000000-0005-0000-0000-000057000000}"/>
    <cellStyle name="40% - Accent3" xfId="82" xr:uid="{00000000-0005-0000-0000-000058000000}"/>
    <cellStyle name="40% - Accent3 2" xfId="83" xr:uid="{00000000-0005-0000-0000-000059000000}"/>
    <cellStyle name="40% - Accent3 3" xfId="84" xr:uid="{00000000-0005-0000-0000-00005A000000}"/>
    <cellStyle name="40% - Accent3 4" xfId="85" xr:uid="{00000000-0005-0000-0000-00005B000000}"/>
    <cellStyle name="40% - Accent3 5" xfId="349" xr:uid="{00000000-0005-0000-0000-00005C000000}"/>
    <cellStyle name="40% - Accent4" xfId="86" xr:uid="{00000000-0005-0000-0000-00005D000000}"/>
    <cellStyle name="40% - Accent4 2" xfId="87" xr:uid="{00000000-0005-0000-0000-00005E000000}"/>
    <cellStyle name="40% - Accent4 3" xfId="88" xr:uid="{00000000-0005-0000-0000-00005F000000}"/>
    <cellStyle name="40% - Accent4 4" xfId="89" xr:uid="{00000000-0005-0000-0000-000060000000}"/>
    <cellStyle name="40% - Accent4 5" xfId="350" xr:uid="{00000000-0005-0000-0000-000061000000}"/>
    <cellStyle name="40% - Accent5" xfId="90" xr:uid="{00000000-0005-0000-0000-000062000000}"/>
    <cellStyle name="40% - Accent5 2" xfId="91" xr:uid="{00000000-0005-0000-0000-000063000000}"/>
    <cellStyle name="40% - Accent5 3" xfId="92" xr:uid="{00000000-0005-0000-0000-000064000000}"/>
    <cellStyle name="40% - Accent5 4" xfId="93" xr:uid="{00000000-0005-0000-0000-000065000000}"/>
    <cellStyle name="40% - Accent5 5" xfId="351" xr:uid="{00000000-0005-0000-0000-000066000000}"/>
    <cellStyle name="40% - Accent6" xfId="94" xr:uid="{00000000-0005-0000-0000-000067000000}"/>
    <cellStyle name="40% - Accent6 2" xfId="95" xr:uid="{00000000-0005-0000-0000-000068000000}"/>
    <cellStyle name="40% - Accent6 3" xfId="96" xr:uid="{00000000-0005-0000-0000-000069000000}"/>
    <cellStyle name="40% - Accent6 4" xfId="97" xr:uid="{00000000-0005-0000-0000-00006A000000}"/>
    <cellStyle name="40% - Accent6 5" xfId="352" xr:uid="{00000000-0005-0000-0000-00006B000000}"/>
    <cellStyle name="60 % - Markeringsfarve1 2" xfId="98" xr:uid="{00000000-0005-0000-0000-00006C000000}"/>
    <cellStyle name="60 % - Markeringsfarve1 2 2" xfId="99" xr:uid="{00000000-0005-0000-0000-00006D000000}"/>
    <cellStyle name="60 % - Markeringsfarve1 3" xfId="100" xr:uid="{00000000-0005-0000-0000-00006E000000}"/>
    <cellStyle name="60 % - Markeringsfarve1 4" xfId="101" xr:uid="{00000000-0005-0000-0000-00006F000000}"/>
    <cellStyle name="60 % - Markeringsfarve2 2" xfId="102" xr:uid="{00000000-0005-0000-0000-000070000000}"/>
    <cellStyle name="60 % - Markeringsfarve2 2 2" xfId="103" xr:uid="{00000000-0005-0000-0000-000071000000}"/>
    <cellStyle name="60 % - Markeringsfarve2 3" xfId="104" xr:uid="{00000000-0005-0000-0000-000072000000}"/>
    <cellStyle name="60 % - Markeringsfarve2 4" xfId="105" xr:uid="{00000000-0005-0000-0000-000073000000}"/>
    <cellStyle name="60 % - Markeringsfarve3 2" xfId="106" xr:uid="{00000000-0005-0000-0000-000074000000}"/>
    <cellStyle name="60 % - Markeringsfarve3 2 2" xfId="107" xr:uid="{00000000-0005-0000-0000-000075000000}"/>
    <cellStyle name="60 % - Markeringsfarve3 3" xfId="108" xr:uid="{00000000-0005-0000-0000-000076000000}"/>
    <cellStyle name="60 % - Markeringsfarve3 4" xfId="109" xr:uid="{00000000-0005-0000-0000-000077000000}"/>
    <cellStyle name="60 % - Markeringsfarve4 2" xfId="110" xr:uid="{00000000-0005-0000-0000-000078000000}"/>
    <cellStyle name="60 % - Markeringsfarve4 2 2" xfId="111" xr:uid="{00000000-0005-0000-0000-000079000000}"/>
    <cellStyle name="60 % - Markeringsfarve4 3" xfId="112" xr:uid="{00000000-0005-0000-0000-00007A000000}"/>
    <cellStyle name="60 % - Markeringsfarve4 4" xfId="113" xr:uid="{00000000-0005-0000-0000-00007B000000}"/>
    <cellStyle name="60 % - Markeringsfarve5 2" xfId="114" xr:uid="{00000000-0005-0000-0000-00007C000000}"/>
    <cellStyle name="60 % - Markeringsfarve5 2 2" xfId="115" xr:uid="{00000000-0005-0000-0000-00007D000000}"/>
    <cellStyle name="60 % - Markeringsfarve5 3" xfId="116" xr:uid="{00000000-0005-0000-0000-00007E000000}"/>
    <cellStyle name="60 % - Markeringsfarve5 4" xfId="117" xr:uid="{00000000-0005-0000-0000-00007F000000}"/>
    <cellStyle name="60 % - Markeringsfarve6 2" xfId="118" xr:uid="{00000000-0005-0000-0000-000080000000}"/>
    <cellStyle name="60 % - Markeringsfarve6 2 2" xfId="119" xr:uid="{00000000-0005-0000-0000-000081000000}"/>
    <cellStyle name="60 % - Markeringsfarve6 3" xfId="120" xr:uid="{00000000-0005-0000-0000-000082000000}"/>
    <cellStyle name="60 % - Markeringsfarve6 4" xfId="121" xr:uid="{00000000-0005-0000-0000-000083000000}"/>
    <cellStyle name="60% - Accent1" xfId="122" xr:uid="{00000000-0005-0000-0000-000084000000}"/>
    <cellStyle name="60% - Accent1 2" xfId="123" xr:uid="{00000000-0005-0000-0000-000085000000}"/>
    <cellStyle name="60% - Accent1 3" xfId="124" xr:uid="{00000000-0005-0000-0000-000086000000}"/>
    <cellStyle name="60% - Accent1 4" xfId="125" xr:uid="{00000000-0005-0000-0000-000087000000}"/>
    <cellStyle name="60% - Accent1 5" xfId="353" xr:uid="{00000000-0005-0000-0000-000088000000}"/>
    <cellStyle name="60% - Accent2" xfId="126" xr:uid="{00000000-0005-0000-0000-000089000000}"/>
    <cellStyle name="60% - Accent2 2" xfId="127" xr:uid="{00000000-0005-0000-0000-00008A000000}"/>
    <cellStyle name="60% - Accent2 3" xfId="128" xr:uid="{00000000-0005-0000-0000-00008B000000}"/>
    <cellStyle name="60% - Accent2 4" xfId="129" xr:uid="{00000000-0005-0000-0000-00008C000000}"/>
    <cellStyle name="60% - Accent2 5" xfId="354" xr:uid="{00000000-0005-0000-0000-00008D000000}"/>
    <cellStyle name="60% - Accent3" xfId="130" xr:uid="{00000000-0005-0000-0000-00008E000000}"/>
    <cellStyle name="60% - Accent3 2" xfId="131" xr:uid="{00000000-0005-0000-0000-00008F000000}"/>
    <cellStyle name="60% - Accent3 3" xfId="132" xr:uid="{00000000-0005-0000-0000-000090000000}"/>
    <cellStyle name="60% - Accent3 4" xfId="133" xr:uid="{00000000-0005-0000-0000-000091000000}"/>
    <cellStyle name="60% - Accent3 5" xfId="355" xr:uid="{00000000-0005-0000-0000-000092000000}"/>
    <cellStyle name="60% - Accent4" xfId="134" xr:uid="{00000000-0005-0000-0000-000093000000}"/>
    <cellStyle name="60% - Accent4 2" xfId="135" xr:uid="{00000000-0005-0000-0000-000094000000}"/>
    <cellStyle name="60% - Accent4 3" xfId="136" xr:uid="{00000000-0005-0000-0000-000095000000}"/>
    <cellStyle name="60% - Accent4 4" xfId="137" xr:uid="{00000000-0005-0000-0000-000096000000}"/>
    <cellStyle name="60% - Accent4 5" xfId="356" xr:uid="{00000000-0005-0000-0000-000097000000}"/>
    <cellStyle name="60% - Accent5" xfId="138" xr:uid="{00000000-0005-0000-0000-000098000000}"/>
    <cellStyle name="60% - Accent5 2" xfId="139" xr:uid="{00000000-0005-0000-0000-000099000000}"/>
    <cellStyle name="60% - Accent5 3" xfId="140" xr:uid="{00000000-0005-0000-0000-00009A000000}"/>
    <cellStyle name="60% - Accent5 4" xfId="141" xr:uid="{00000000-0005-0000-0000-00009B000000}"/>
    <cellStyle name="60% - Accent5 5" xfId="357" xr:uid="{00000000-0005-0000-0000-00009C000000}"/>
    <cellStyle name="60% - Accent6" xfId="142" xr:uid="{00000000-0005-0000-0000-00009D000000}"/>
    <cellStyle name="60% - Accent6 2" xfId="143" xr:uid="{00000000-0005-0000-0000-00009E000000}"/>
    <cellStyle name="60% - Accent6 3" xfId="144" xr:uid="{00000000-0005-0000-0000-00009F000000}"/>
    <cellStyle name="60% - Accent6 4" xfId="145" xr:uid="{00000000-0005-0000-0000-0000A0000000}"/>
    <cellStyle name="60% - Accent6 5" xfId="358" xr:uid="{00000000-0005-0000-0000-0000A1000000}"/>
    <cellStyle name="Accent1" xfId="146" xr:uid="{00000000-0005-0000-0000-0000A2000000}"/>
    <cellStyle name="Accent1 2" xfId="147" xr:uid="{00000000-0005-0000-0000-0000A3000000}"/>
    <cellStyle name="Accent1 3" xfId="148" xr:uid="{00000000-0005-0000-0000-0000A4000000}"/>
    <cellStyle name="Accent1 4" xfId="149" xr:uid="{00000000-0005-0000-0000-0000A5000000}"/>
    <cellStyle name="Accent1 5" xfId="359" xr:uid="{00000000-0005-0000-0000-0000A6000000}"/>
    <cellStyle name="Accent2" xfId="150" xr:uid="{00000000-0005-0000-0000-0000A7000000}"/>
    <cellStyle name="Accent2 2" xfId="151" xr:uid="{00000000-0005-0000-0000-0000A8000000}"/>
    <cellStyle name="Accent2 3" xfId="152" xr:uid="{00000000-0005-0000-0000-0000A9000000}"/>
    <cellStyle name="Accent2 4" xfId="153" xr:uid="{00000000-0005-0000-0000-0000AA000000}"/>
    <cellStyle name="Accent2 5" xfId="360" xr:uid="{00000000-0005-0000-0000-0000AB000000}"/>
    <cellStyle name="Accent3" xfId="154" xr:uid="{00000000-0005-0000-0000-0000AC000000}"/>
    <cellStyle name="Accent3 2" xfId="155" xr:uid="{00000000-0005-0000-0000-0000AD000000}"/>
    <cellStyle name="Accent3 3" xfId="156" xr:uid="{00000000-0005-0000-0000-0000AE000000}"/>
    <cellStyle name="Accent3 4" xfId="157" xr:uid="{00000000-0005-0000-0000-0000AF000000}"/>
    <cellStyle name="Accent3 5" xfId="361" xr:uid="{00000000-0005-0000-0000-0000B0000000}"/>
    <cellStyle name="Accent4" xfId="158" xr:uid="{00000000-0005-0000-0000-0000B1000000}"/>
    <cellStyle name="Accent4 2" xfId="363" xr:uid="{00000000-0005-0000-0000-0000B2000000}"/>
    <cellStyle name="Accent4 3" xfId="362" xr:uid="{00000000-0005-0000-0000-0000B3000000}"/>
    <cellStyle name="Accent5" xfId="159" xr:uid="{00000000-0005-0000-0000-0000B4000000}"/>
    <cellStyle name="Accent5 2" xfId="365" xr:uid="{00000000-0005-0000-0000-0000B5000000}"/>
    <cellStyle name="Accent5 3" xfId="364" xr:uid="{00000000-0005-0000-0000-0000B6000000}"/>
    <cellStyle name="Accent6" xfId="160" xr:uid="{00000000-0005-0000-0000-0000B7000000}"/>
    <cellStyle name="Accent6 2" xfId="161" xr:uid="{00000000-0005-0000-0000-0000B8000000}"/>
    <cellStyle name="Accent6 3" xfId="162" xr:uid="{00000000-0005-0000-0000-0000B9000000}"/>
    <cellStyle name="Accent6 4" xfId="163" xr:uid="{00000000-0005-0000-0000-0000BA000000}"/>
    <cellStyle name="Accent6 5" xfId="366" xr:uid="{00000000-0005-0000-0000-0000BB000000}"/>
    <cellStyle name="Advarselstekst 2" xfId="164" xr:uid="{00000000-0005-0000-0000-0000BC000000}"/>
    <cellStyle name="Advarselstekst 2 2" xfId="165" xr:uid="{00000000-0005-0000-0000-0000BD000000}"/>
    <cellStyle name="Advarselstekst 3" xfId="166" xr:uid="{00000000-0005-0000-0000-0000BE000000}"/>
    <cellStyle name="Advarselstekst 4" xfId="167" xr:uid="{00000000-0005-0000-0000-0000BF000000}"/>
    <cellStyle name="Bad" xfId="168" xr:uid="{00000000-0005-0000-0000-0000C0000000}"/>
    <cellStyle name="Bad 2" xfId="169" xr:uid="{00000000-0005-0000-0000-0000C1000000}"/>
    <cellStyle name="Bad 3" xfId="170" xr:uid="{00000000-0005-0000-0000-0000C2000000}"/>
    <cellStyle name="Bad 4" xfId="171" xr:uid="{00000000-0005-0000-0000-0000C3000000}"/>
    <cellStyle name="Bad 5" xfId="367" xr:uid="{00000000-0005-0000-0000-0000C4000000}"/>
    <cellStyle name="Bemærk! 2" xfId="172" xr:uid="{00000000-0005-0000-0000-0000C5000000}"/>
    <cellStyle name="Bemærk! 2 2" xfId="173" xr:uid="{00000000-0005-0000-0000-0000C6000000}"/>
    <cellStyle name="Bemærk! 3" xfId="174" xr:uid="{00000000-0005-0000-0000-0000C7000000}"/>
    <cellStyle name="Bemærk! 4" xfId="175" xr:uid="{00000000-0005-0000-0000-0000C8000000}"/>
    <cellStyle name="Beregning 2" xfId="176" xr:uid="{00000000-0005-0000-0000-0000C9000000}"/>
    <cellStyle name="Beregning 2 2" xfId="177" xr:uid="{00000000-0005-0000-0000-0000CA000000}"/>
    <cellStyle name="Beregning 3" xfId="178" xr:uid="{00000000-0005-0000-0000-0000CB000000}"/>
    <cellStyle name="Beregning 4" xfId="179" xr:uid="{00000000-0005-0000-0000-0000CC000000}"/>
    <cellStyle name="Ç¥ÁØ_´ë¿ìÃâÇÏ¿äÃ» " xfId="368" xr:uid="{00000000-0005-0000-0000-0000CD000000}"/>
    <cellStyle name="Calculation" xfId="180" xr:uid="{00000000-0005-0000-0000-0000CE000000}"/>
    <cellStyle name="Calculation 2" xfId="181" xr:uid="{00000000-0005-0000-0000-0000CF000000}"/>
    <cellStyle name="Calculation 3" xfId="182" xr:uid="{00000000-0005-0000-0000-0000D0000000}"/>
    <cellStyle name="Calculation 4" xfId="183" xr:uid="{00000000-0005-0000-0000-0000D1000000}"/>
    <cellStyle name="Calculation 5" xfId="369" xr:uid="{00000000-0005-0000-0000-0000D2000000}"/>
    <cellStyle name="Check Cell" xfId="184" xr:uid="{00000000-0005-0000-0000-0000D3000000}"/>
    <cellStyle name="Check Cell 2" xfId="185" xr:uid="{00000000-0005-0000-0000-0000D4000000}"/>
    <cellStyle name="Check Cell 3" xfId="186" xr:uid="{00000000-0005-0000-0000-0000D5000000}"/>
    <cellStyle name="Check Cell 4" xfId="187" xr:uid="{00000000-0005-0000-0000-0000D6000000}"/>
    <cellStyle name="Check Cell 5" xfId="370" xr:uid="{00000000-0005-0000-0000-0000D7000000}"/>
    <cellStyle name="Comma 2" xfId="371" xr:uid="{00000000-0005-0000-0000-0000D8000000}"/>
    <cellStyle name="Comma 3" xfId="372" xr:uid="{00000000-0005-0000-0000-0000D9000000}"/>
    <cellStyle name="Comma 4" xfId="373" xr:uid="{00000000-0005-0000-0000-0000DA000000}"/>
    <cellStyle name="Currency 2" xfId="374" xr:uid="{00000000-0005-0000-0000-0000DB000000}"/>
    <cellStyle name="Explanatory Text" xfId="188" xr:uid="{00000000-0005-0000-0000-0000DC000000}"/>
    <cellStyle name="Explanatory Text 2" xfId="376" xr:uid="{00000000-0005-0000-0000-0000DD000000}"/>
    <cellStyle name="Explanatory Text 3" xfId="375" xr:uid="{00000000-0005-0000-0000-0000DE000000}"/>
    <cellStyle name="FeltID" xfId="377" xr:uid="{00000000-0005-0000-0000-0000DF000000}"/>
    <cellStyle name="Forklarende tekst 2" xfId="189" xr:uid="{00000000-0005-0000-0000-0000E0000000}"/>
    <cellStyle name="Forklarende tekst 2 2" xfId="190" xr:uid="{00000000-0005-0000-0000-0000E1000000}"/>
    <cellStyle name="Forklarende tekst 3" xfId="191" xr:uid="{00000000-0005-0000-0000-0000E2000000}"/>
    <cellStyle name="Forklarende tekst 4" xfId="192" xr:uid="{00000000-0005-0000-0000-0000E3000000}"/>
    <cellStyle name="God 2" xfId="193" xr:uid="{00000000-0005-0000-0000-0000E4000000}"/>
    <cellStyle name="God 2 2" xfId="194" xr:uid="{00000000-0005-0000-0000-0000E5000000}"/>
    <cellStyle name="God 3" xfId="195" xr:uid="{00000000-0005-0000-0000-0000E6000000}"/>
    <cellStyle name="God 4" xfId="196" xr:uid="{00000000-0005-0000-0000-0000E7000000}"/>
    <cellStyle name="Good" xfId="197" xr:uid="{00000000-0005-0000-0000-0000E8000000}"/>
    <cellStyle name="Good 2" xfId="198" xr:uid="{00000000-0005-0000-0000-0000E9000000}"/>
    <cellStyle name="Good 3" xfId="199" xr:uid="{00000000-0005-0000-0000-0000EA000000}"/>
    <cellStyle name="Good 4" xfId="200" xr:uid="{00000000-0005-0000-0000-0000EB000000}"/>
    <cellStyle name="Good 5" xfId="378" xr:uid="{00000000-0005-0000-0000-0000EC000000}"/>
    <cellStyle name="GruppeOverskrift" xfId="379" xr:uid="{00000000-0005-0000-0000-0000ED000000}"/>
    <cellStyle name="Heading 1" xfId="201" xr:uid="{00000000-0005-0000-0000-0000EE000000}"/>
    <cellStyle name="Heading 1 2" xfId="202" xr:uid="{00000000-0005-0000-0000-0000EF000000}"/>
    <cellStyle name="Heading 1 3" xfId="203" xr:uid="{00000000-0005-0000-0000-0000F0000000}"/>
    <cellStyle name="Heading 1 4" xfId="204" xr:uid="{00000000-0005-0000-0000-0000F1000000}"/>
    <cellStyle name="Heading 1 5" xfId="380" xr:uid="{00000000-0005-0000-0000-0000F2000000}"/>
    <cellStyle name="Heading 2" xfId="205" xr:uid="{00000000-0005-0000-0000-0000F3000000}"/>
    <cellStyle name="Heading 2 2" xfId="206" xr:uid="{00000000-0005-0000-0000-0000F4000000}"/>
    <cellStyle name="Heading 2 3" xfId="207" xr:uid="{00000000-0005-0000-0000-0000F5000000}"/>
    <cellStyle name="Heading 2 4" xfId="208" xr:uid="{00000000-0005-0000-0000-0000F6000000}"/>
    <cellStyle name="Heading 2 5" xfId="381" xr:uid="{00000000-0005-0000-0000-0000F7000000}"/>
    <cellStyle name="Heading 3" xfId="209" xr:uid="{00000000-0005-0000-0000-0000F8000000}"/>
    <cellStyle name="Heading 3 2" xfId="210" xr:uid="{00000000-0005-0000-0000-0000F9000000}"/>
    <cellStyle name="Heading 3 3" xfId="211" xr:uid="{00000000-0005-0000-0000-0000FA000000}"/>
    <cellStyle name="Heading 3 4" xfId="212" xr:uid="{00000000-0005-0000-0000-0000FB000000}"/>
    <cellStyle name="Heading 3 5" xfId="382" xr:uid="{00000000-0005-0000-0000-0000FC000000}"/>
    <cellStyle name="Heading 4" xfId="213" xr:uid="{00000000-0005-0000-0000-0000FD000000}"/>
    <cellStyle name="Heading 4 2" xfId="384" xr:uid="{00000000-0005-0000-0000-0000FE000000}"/>
    <cellStyle name="Heading 4 3" xfId="383" xr:uid="{00000000-0005-0000-0000-0000FF000000}"/>
    <cellStyle name="HeadingTable" xfId="385" xr:uid="{00000000-0005-0000-0000-000000010000}"/>
    <cellStyle name="HeadingTable 2" xfId="418" xr:uid="{00000000-0005-0000-0000-000001010000}"/>
    <cellStyle name="Input 2" xfId="214" xr:uid="{00000000-0005-0000-0000-000002010000}"/>
    <cellStyle name="Input 2 2" xfId="215" xr:uid="{00000000-0005-0000-0000-000003010000}"/>
    <cellStyle name="Input 3" xfId="216" xr:uid="{00000000-0005-0000-0000-000004010000}"/>
    <cellStyle name="Input 4" xfId="217" xr:uid="{00000000-0005-0000-0000-000005010000}"/>
    <cellStyle name="Komma 2" xfId="218" xr:uid="{00000000-0005-0000-0000-000007010000}"/>
    <cellStyle name="Komma 2 2" xfId="219" xr:uid="{00000000-0005-0000-0000-000008010000}"/>
    <cellStyle name="Komma 2 3" xfId="220" xr:uid="{00000000-0005-0000-0000-000009010000}"/>
    <cellStyle name="Komma 2 3 2" xfId="386" xr:uid="{00000000-0005-0000-0000-00000A010000}"/>
    <cellStyle name="Komma 2 4" xfId="221" xr:uid="{00000000-0005-0000-0000-00000B010000}"/>
    <cellStyle name="Komma 3" xfId="222" xr:uid="{00000000-0005-0000-0000-00000C010000}"/>
    <cellStyle name="Komma 4" xfId="223" xr:uid="{00000000-0005-0000-0000-00000D010000}"/>
    <cellStyle name="Komma 4 2" xfId="224" xr:uid="{00000000-0005-0000-0000-00000E010000}"/>
    <cellStyle name="Komma 4 3" xfId="387" xr:uid="{00000000-0005-0000-0000-00000F010000}"/>
    <cellStyle name="Komma 5" xfId="225" xr:uid="{00000000-0005-0000-0000-000010010000}"/>
    <cellStyle name="Kontroller celle 2" xfId="226" xr:uid="{00000000-0005-0000-0000-000011010000}"/>
    <cellStyle name="Kontroller celle 2 2" xfId="227" xr:uid="{00000000-0005-0000-0000-000012010000}"/>
    <cellStyle name="Kontroller celle 3" xfId="228" xr:uid="{00000000-0005-0000-0000-000013010000}"/>
    <cellStyle name="Kontroller celle 4" xfId="229" xr:uid="{00000000-0005-0000-0000-000014010000}"/>
    <cellStyle name="Link" xfId="340" builtinId="8"/>
    <cellStyle name="Link 2" xfId="230" xr:uid="{00000000-0005-0000-0000-000016010000}"/>
    <cellStyle name="Linked Cell" xfId="231" xr:uid="{00000000-0005-0000-0000-000017010000}"/>
    <cellStyle name="Linked Cell 2" xfId="232" xr:uid="{00000000-0005-0000-0000-000018010000}"/>
    <cellStyle name="Linked Cell 3" xfId="233" xr:uid="{00000000-0005-0000-0000-000019010000}"/>
    <cellStyle name="Linked Cell 4" xfId="234" xr:uid="{00000000-0005-0000-0000-00001A010000}"/>
    <cellStyle name="Linked Cell 5" xfId="388" xr:uid="{00000000-0005-0000-0000-00001B010000}"/>
    <cellStyle name="Markeringsfarve1 2" xfId="235" xr:uid="{00000000-0005-0000-0000-00001C010000}"/>
    <cellStyle name="Markeringsfarve1 2 2" xfId="236" xr:uid="{00000000-0005-0000-0000-00001D010000}"/>
    <cellStyle name="Markeringsfarve1 3" xfId="237" xr:uid="{00000000-0005-0000-0000-00001E010000}"/>
    <cellStyle name="Markeringsfarve1 4" xfId="238" xr:uid="{00000000-0005-0000-0000-00001F010000}"/>
    <cellStyle name="Markeringsfarve2 2" xfId="239" xr:uid="{00000000-0005-0000-0000-000020010000}"/>
    <cellStyle name="Markeringsfarve2 2 2" xfId="240" xr:uid="{00000000-0005-0000-0000-000021010000}"/>
    <cellStyle name="Markeringsfarve2 3" xfId="241" xr:uid="{00000000-0005-0000-0000-000022010000}"/>
    <cellStyle name="Markeringsfarve2 4" xfId="242" xr:uid="{00000000-0005-0000-0000-000023010000}"/>
    <cellStyle name="Markeringsfarve3 2" xfId="243" xr:uid="{00000000-0005-0000-0000-000024010000}"/>
    <cellStyle name="Markeringsfarve3 2 2" xfId="244" xr:uid="{00000000-0005-0000-0000-000025010000}"/>
    <cellStyle name="Markeringsfarve3 3" xfId="245" xr:uid="{00000000-0005-0000-0000-000026010000}"/>
    <cellStyle name="Markeringsfarve3 4" xfId="246" xr:uid="{00000000-0005-0000-0000-000027010000}"/>
    <cellStyle name="Markeringsfarve4 2" xfId="247" xr:uid="{00000000-0005-0000-0000-000028010000}"/>
    <cellStyle name="Markeringsfarve4 2 2" xfId="248" xr:uid="{00000000-0005-0000-0000-000029010000}"/>
    <cellStyle name="Markeringsfarve4 3" xfId="249" xr:uid="{00000000-0005-0000-0000-00002A010000}"/>
    <cellStyle name="Markeringsfarve4 4" xfId="250" xr:uid="{00000000-0005-0000-0000-00002B010000}"/>
    <cellStyle name="Markeringsfarve5 2" xfId="251" xr:uid="{00000000-0005-0000-0000-00002C010000}"/>
    <cellStyle name="Markeringsfarve5 2 2" xfId="252" xr:uid="{00000000-0005-0000-0000-00002D010000}"/>
    <cellStyle name="Markeringsfarve5 3" xfId="253" xr:uid="{00000000-0005-0000-0000-00002E010000}"/>
    <cellStyle name="Markeringsfarve5 4" xfId="254" xr:uid="{00000000-0005-0000-0000-00002F010000}"/>
    <cellStyle name="Markeringsfarve6 2" xfId="255" xr:uid="{00000000-0005-0000-0000-000030010000}"/>
    <cellStyle name="Markeringsfarve6 2 2" xfId="256" xr:uid="{00000000-0005-0000-0000-000031010000}"/>
    <cellStyle name="Markeringsfarve6 3" xfId="257" xr:uid="{00000000-0005-0000-0000-000032010000}"/>
    <cellStyle name="Markeringsfarve6 4" xfId="258" xr:uid="{00000000-0005-0000-0000-000033010000}"/>
    <cellStyle name="Neutral 2" xfId="259" xr:uid="{00000000-0005-0000-0000-000034010000}"/>
    <cellStyle name="Neutral 2 2" xfId="260" xr:uid="{00000000-0005-0000-0000-000035010000}"/>
    <cellStyle name="Neutral 3" xfId="261" xr:uid="{00000000-0005-0000-0000-000036010000}"/>
    <cellStyle name="Neutral 4" xfId="262" xr:uid="{00000000-0005-0000-0000-000037010000}"/>
    <cellStyle name="Normal" xfId="0" builtinId="0"/>
    <cellStyle name="Normal 10" xfId="263" xr:uid="{00000000-0005-0000-0000-000039010000}"/>
    <cellStyle name="Normal 11" xfId="1" xr:uid="{00000000-0005-0000-0000-00003A010000}"/>
    <cellStyle name="Normal 11 2" xfId="264" xr:uid="{00000000-0005-0000-0000-00003B010000}"/>
    <cellStyle name="Normal 12" xfId="265" xr:uid="{00000000-0005-0000-0000-00003C010000}"/>
    <cellStyle name="Normal 12 2" xfId="266" xr:uid="{00000000-0005-0000-0000-00003D010000}"/>
    <cellStyle name="Normal 12 3" xfId="267" xr:uid="{00000000-0005-0000-0000-00003E010000}"/>
    <cellStyle name="Normal 13" xfId="268" xr:uid="{00000000-0005-0000-0000-00003F010000}"/>
    <cellStyle name="Normal 13 2" xfId="269" xr:uid="{00000000-0005-0000-0000-000040010000}"/>
    <cellStyle name="Normal 2" xfId="270" xr:uid="{00000000-0005-0000-0000-000041010000}"/>
    <cellStyle name="Normal 2 2" xfId="271" xr:uid="{00000000-0005-0000-0000-000042010000}"/>
    <cellStyle name="Normal 2 2 2" xfId="390" xr:uid="{00000000-0005-0000-0000-000043010000}"/>
    <cellStyle name="Normal 2 2 3" xfId="389" xr:uid="{00000000-0005-0000-0000-000044010000}"/>
    <cellStyle name="Normal 2 3" xfId="272" xr:uid="{00000000-0005-0000-0000-000045010000}"/>
    <cellStyle name="Normal 2 3 2" xfId="391" xr:uid="{00000000-0005-0000-0000-000046010000}"/>
    <cellStyle name="Normal 2 4" xfId="273" xr:uid="{00000000-0005-0000-0000-000047010000}"/>
    <cellStyle name="Normal 2 4 2" xfId="392" xr:uid="{00000000-0005-0000-0000-000048010000}"/>
    <cellStyle name="Normal 2 5" xfId="274" xr:uid="{00000000-0005-0000-0000-000049010000}"/>
    <cellStyle name="Normal 2 6" xfId="275" xr:uid="{00000000-0005-0000-0000-00004A010000}"/>
    <cellStyle name="Normal 2 6 2" xfId="393" xr:uid="{00000000-0005-0000-0000-00004B010000}"/>
    <cellStyle name="Normal 3" xfId="276" xr:uid="{00000000-0005-0000-0000-00004C010000}"/>
    <cellStyle name="Normal 3 2" xfId="277" xr:uid="{00000000-0005-0000-0000-00004D010000}"/>
    <cellStyle name="Normal 3 2 2" xfId="278" xr:uid="{00000000-0005-0000-0000-00004E010000}"/>
    <cellStyle name="Normal 3 2 3" xfId="279" xr:uid="{00000000-0005-0000-0000-00004F010000}"/>
    <cellStyle name="Normal 3 2 4" xfId="395" xr:uid="{00000000-0005-0000-0000-000050010000}"/>
    <cellStyle name="Normal 3 3" xfId="280" xr:uid="{00000000-0005-0000-0000-000051010000}"/>
    <cellStyle name="Normal 3 3 2" xfId="396" xr:uid="{00000000-0005-0000-0000-000052010000}"/>
    <cellStyle name="Normal 3 4" xfId="281" xr:uid="{00000000-0005-0000-0000-000053010000}"/>
    <cellStyle name="Normal 3 4 2" xfId="417" xr:uid="{00000000-0005-0000-0000-000054010000}"/>
    <cellStyle name="Normal 3 5" xfId="282" xr:uid="{00000000-0005-0000-0000-000055010000}"/>
    <cellStyle name="Normal 3 6" xfId="394" xr:uid="{00000000-0005-0000-0000-000056010000}"/>
    <cellStyle name="Normal 3_CIBOR 0.5Y" xfId="397" xr:uid="{00000000-0005-0000-0000-000057010000}"/>
    <cellStyle name="Normal 4" xfId="283" xr:uid="{00000000-0005-0000-0000-000058010000}"/>
    <cellStyle name="Normal 4 2" xfId="284" xr:uid="{00000000-0005-0000-0000-000059010000}"/>
    <cellStyle name="Normal 4 2 2" xfId="399" xr:uid="{00000000-0005-0000-0000-00005A010000}"/>
    <cellStyle name="Normal 4 3" xfId="285" xr:uid="{00000000-0005-0000-0000-00005B010000}"/>
    <cellStyle name="Normal 4 3 2" xfId="400" xr:uid="{00000000-0005-0000-0000-00005C010000}"/>
    <cellStyle name="Normal 4 4" xfId="398" xr:uid="{00000000-0005-0000-0000-00005D010000}"/>
    <cellStyle name="Normal 5" xfId="286" xr:uid="{00000000-0005-0000-0000-00005E010000}"/>
    <cellStyle name="Normal 5 2" xfId="287" xr:uid="{00000000-0005-0000-0000-00005F010000}"/>
    <cellStyle name="Normal 5 3" xfId="288" xr:uid="{00000000-0005-0000-0000-000060010000}"/>
    <cellStyle name="Normal 6" xfId="289" xr:uid="{00000000-0005-0000-0000-000061010000}"/>
    <cellStyle name="Normal 6 2" xfId="420" xr:uid="{00000000-0005-0000-0000-000062010000}"/>
    <cellStyle name="Normal 7" xfId="290" xr:uid="{00000000-0005-0000-0000-000063010000}"/>
    <cellStyle name="Normal 8" xfId="291" xr:uid="{00000000-0005-0000-0000-000064010000}"/>
    <cellStyle name="Normal 9" xfId="292" xr:uid="{00000000-0005-0000-0000-000065010000}"/>
    <cellStyle name="Normaali_Luokm_s" xfId="401" xr:uid="{00000000-0005-0000-0000-000066010000}"/>
    <cellStyle name="Note" xfId="293" xr:uid="{00000000-0005-0000-0000-000067010000}"/>
    <cellStyle name="Note 2" xfId="294" xr:uid="{00000000-0005-0000-0000-000068010000}"/>
    <cellStyle name="Note 2 2" xfId="403" xr:uid="{00000000-0005-0000-0000-000069010000}"/>
    <cellStyle name="Note 3" xfId="295" xr:uid="{00000000-0005-0000-0000-00006A010000}"/>
    <cellStyle name="Note 4" xfId="296" xr:uid="{00000000-0005-0000-0000-00006B010000}"/>
    <cellStyle name="Note 5" xfId="402" xr:uid="{00000000-0005-0000-0000-00006C010000}"/>
    <cellStyle name="Output 2" xfId="297" xr:uid="{00000000-0005-0000-0000-00006D010000}"/>
    <cellStyle name="Output 3" xfId="298" xr:uid="{00000000-0005-0000-0000-00006E010000}"/>
    <cellStyle name="Output 3 2" xfId="299" xr:uid="{00000000-0005-0000-0000-00006F010000}"/>
    <cellStyle name="Output 4" xfId="300" xr:uid="{00000000-0005-0000-0000-000070010000}"/>
    <cellStyle name="Output 5" xfId="301" xr:uid="{00000000-0005-0000-0000-000071010000}"/>
    <cellStyle name="Overskrift 1 2" xfId="302" xr:uid="{00000000-0005-0000-0000-000072010000}"/>
    <cellStyle name="Overskrift 1 2 2" xfId="303" xr:uid="{00000000-0005-0000-0000-000073010000}"/>
    <cellStyle name="Overskrift 1 3" xfId="304" xr:uid="{00000000-0005-0000-0000-000074010000}"/>
    <cellStyle name="Overskrift 1 4" xfId="305" xr:uid="{00000000-0005-0000-0000-000075010000}"/>
    <cellStyle name="Overskrift 2 2" xfId="306" xr:uid="{00000000-0005-0000-0000-000076010000}"/>
    <cellStyle name="Overskrift 2 2 2" xfId="307" xr:uid="{00000000-0005-0000-0000-000077010000}"/>
    <cellStyle name="Overskrift 2 3" xfId="308" xr:uid="{00000000-0005-0000-0000-000078010000}"/>
    <cellStyle name="Overskrift 2 4" xfId="309" xr:uid="{00000000-0005-0000-0000-000079010000}"/>
    <cellStyle name="Overskrift 3 2" xfId="310" xr:uid="{00000000-0005-0000-0000-00007A010000}"/>
    <cellStyle name="Overskrift 3 2 2" xfId="311" xr:uid="{00000000-0005-0000-0000-00007B010000}"/>
    <cellStyle name="Overskrift 3 3" xfId="312" xr:uid="{00000000-0005-0000-0000-00007C010000}"/>
    <cellStyle name="Overskrift 3 4" xfId="313" xr:uid="{00000000-0005-0000-0000-00007D010000}"/>
    <cellStyle name="Overskrift 4 2" xfId="314" xr:uid="{00000000-0005-0000-0000-00007E010000}"/>
    <cellStyle name="Overskrift 4 2 2" xfId="315" xr:uid="{00000000-0005-0000-0000-00007F010000}"/>
    <cellStyle name="Overskrift 4 3" xfId="316" xr:uid="{00000000-0005-0000-0000-000080010000}"/>
    <cellStyle name="Overskrift 4 4" xfId="317" xr:uid="{00000000-0005-0000-0000-000081010000}"/>
    <cellStyle name="Percent 2" xfId="404" xr:uid="{00000000-0005-0000-0000-000082010000}"/>
    <cellStyle name="Procent 2" xfId="318" xr:uid="{00000000-0005-0000-0000-000084010000}"/>
    <cellStyle name="Procent 2 2" xfId="319" xr:uid="{00000000-0005-0000-0000-000085010000}"/>
    <cellStyle name="Procent 2 2 2" xfId="405" xr:uid="{00000000-0005-0000-0000-000086010000}"/>
    <cellStyle name="Procent 3" xfId="320" xr:uid="{00000000-0005-0000-0000-000087010000}"/>
    <cellStyle name="RaekkeNiv1" xfId="406" xr:uid="{00000000-0005-0000-0000-000088010000}"/>
    <cellStyle name="RaekkeNiv2" xfId="407" xr:uid="{00000000-0005-0000-0000-000089010000}"/>
    <cellStyle name="Results" xfId="408" xr:uid="{00000000-0005-0000-0000-00008A010000}"/>
    <cellStyle name="Results 2" xfId="419" xr:uid="{00000000-0005-0000-0000-00008B010000}"/>
    <cellStyle name="Sammenkædet celle 2" xfId="321" xr:uid="{00000000-0005-0000-0000-00008C010000}"/>
    <cellStyle name="Sammenkædet celle 2 2" xfId="322" xr:uid="{00000000-0005-0000-0000-00008D010000}"/>
    <cellStyle name="Sammenkædet celle 3" xfId="323" xr:uid="{00000000-0005-0000-0000-00008E010000}"/>
    <cellStyle name="Sammenkædet celle 4" xfId="324" xr:uid="{00000000-0005-0000-0000-00008F010000}"/>
    <cellStyle name="Titel 2" xfId="325" xr:uid="{00000000-0005-0000-0000-000090010000}"/>
    <cellStyle name="Titel 2 2" xfId="326" xr:uid="{00000000-0005-0000-0000-000091010000}"/>
    <cellStyle name="Titel 3" xfId="327" xr:uid="{00000000-0005-0000-0000-000092010000}"/>
    <cellStyle name="Titel 4" xfId="328" xr:uid="{00000000-0005-0000-0000-000093010000}"/>
    <cellStyle name="Title" xfId="329" xr:uid="{00000000-0005-0000-0000-000094010000}"/>
    <cellStyle name="Title 2" xfId="410" xr:uid="{00000000-0005-0000-0000-000095010000}"/>
    <cellStyle name="Title 3" xfId="409" xr:uid="{00000000-0005-0000-0000-000096010000}"/>
    <cellStyle name="Total 2" xfId="330" xr:uid="{00000000-0005-0000-0000-000097010000}"/>
    <cellStyle name="Total 3" xfId="331" xr:uid="{00000000-0005-0000-0000-000098010000}"/>
    <cellStyle name="Total 3 2" xfId="332" xr:uid="{00000000-0005-0000-0000-000099010000}"/>
    <cellStyle name="Total 4" xfId="333" xr:uid="{00000000-0005-0000-0000-00009A010000}"/>
    <cellStyle name="Total 5" xfId="334" xr:uid="{00000000-0005-0000-0000-00009B010000}"/>
    <cellStyle name="Ugyldig 2" xfId="335" xr:uid="{00000000-0005-0000-0000-00009C010000}"/>
    <cellStyle name="Ugyldig 2 2" xfId="336" xr:uid="{00000000-0005-0000-0000-00009D010000}"/>
    <cellStyle name="Ugyldig 3" xfId="337" xr:uid="{00000000-0005-0000-0000-00009E010000}"/>
    <cellStyle name="Ugyldig 4" xfId="338" xr:uid="{00000000-0005-0000-0000-00009F010000}"/>
    <cellStyle name="Warning Text" xfId="339" xr:uid="{00000000-0005-0000-0000-0000A0010000}"/>
    <cellStyle name="Warning Text 2" xfId="412" xr:uid="{00000000-0005-0000-0000-0000A1010000}"/>
    <cellStyle name="Warning Text 3" xfId="411" xr:uid="{00000000-0005-0000-0000-0000A2010000}"/>
    <cellStyle name="ÄÞ¸¶ [0]_´ë¿ìÃâÇÏ¿äÃ» " xfId="413" xr:uid="{00000000-0005-0000-0000-0000A3010000}"/>
    <cellStyle name="ÄÞ¸¶_´ë¿ìÃâÇÏ¿äÃ» " xfId="414" xr:uid="{00000000-0005-0000-0000-0000A4010000}"/>
    <cellStyle name="ÅëÈ­ [0]_´ë¿ìÃâÇÏ¿äÃ» " xfId="415" xr:uid="{00000000-0005-0000-0000-0000A5010000}"/>
    <cellStyle name="ÅëÈ­_´ë¿ìÃâÇÏ¿äÃ» " xfId="416" xr:uid="{00000000-0005-0000-0000-0000A6010000}"/>
  </cellStyles>
  <dxfs count="109">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b val="0"/>
        <strike val="0"/>
        <outline val="0"/>
        <shadow val="0"/>
        <u val="none"/>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19" formatCode="dd/mm/yyyy"/>
      <fill>
        <patternFill patternType="solid">
          <fgColor indexed="64"/>
          <bgColor theme="0"/>
        </patternFill>
      </fill>
    </dxf>
    <dxf>
      <font>
        <strike val="0"/>
        <outline val="0"/>
        <shadow val="0"/>
        <vertAlign val="baseline"/>
        <sz val="10"/>
        <name val="Franklin Gothic Book"/>
        <family val="2"/>
        <scheme val="none"/>
      </font>
      <fill>
        <patternFill patternType="solid">
          <fgColor indexed="64"/>
          <bgColor theme="0"/>
        </patternFill>
      </fill>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scheme val="none"/>
      </font>
    </dxf>
    <dxf>
      <font>
        <strike val="0"/>
        <outline val="0"/>
        <shadow val="0"/>
        <u val="none"/>
        <vertAlign val="baseline"/>
        <sz val="10"/>
        <color theme="1"/>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6" formatCode="0.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s>
  <tableStyles count="0" defaultTableStyle="TableStyleMedium2" defaultPivotStyle="PivotStyleLight16"/>
  <colors>
    <mruColors>
      <color rgb="FFEA6852"/>
      <color rgb="FFF4A997"/>
      <color rgb="FFF7EE69"/>
      <color rgb="FF71CDB1"/>
      <color rgb="FF002060"/>
      <color rgb="FF58FE3C"/>
      <color rgb="FFFFFFFF"/>
      <color rgb="FFD9D9D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21" Type="http://schemas.openxmlformats.org/officeDocument/2006/relationships/worksheet" Target="worksheets/sheet12.xml"/><Relationship Id="rId34" Type="http://schemas.openxmlformats.org/officeDocument/2006/relationships/connections" Target="connections.xml"/><Relationship Id="rId7" Type="http://schemas.openxmlformats.org/officeDocument/2006/relationships/worksheet" Target="worksheets/sheet5.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9.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calcChain" Target="calcChain.xml"/><Relationship Id="rId5" Type="http://schemas.openxmlformats.org/officeDocument/2006/relationships/worksheet" Target="worksheets/sheet4.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sharedStrings" Target="sharedStrings.xml"/><Relationship Id="rId10" Type="http://schemas.openxmlformats.org/officeDocument/2006/relationships/chartsheet" Target="chartsheets/sheet4.xml"/><Relationship Id="rId19" Type="http://schemas.openxmlformats.org/officeDocument/2006/relationships/worksheet" Target="worksheets/sheet11.xml"/><Relationship Id="rId31" Type="http://schemas.openxmlformats.org/officeDocument/2006/relationships/worksheet" Target="worksheets/sheet17.xml"/><Relationship Id="rId4" Type="http://schemas.openxmlformats.org/officeDocument/2006/relationships/chartsheet" Target="chartsheets/sheet1.xml"/><Relationship Id="rId9" Type="http://schemas.openxmlformats.org/officeDocument/2006/relationships/worksheet" Target="worksheets/sheet6.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styles" Target="styles.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63890747024072E-2"/>
          <c:y val="6.9445925558517779E-2"/>
          <c:w val="0.93958432217048449"/>
          <c:h val="0.80652151415932916"/>
        </c:manualLayout>
      </c:layout>
      <c:areaChart>
        <c:grouping val="stacked"/>
        <c:varyColors val="0"/>
        <c:ser>
          <c:idx val="1"/>
          <c:order val="1"/>
          <c:tx>
            <c:strRef>
              <c:f>'Finansiel stressindikator'!$C$7</c:f>
              <c:strCache>
                <c:ptCount val="1"/>
                <c:pt idx="0">
                  <c:v>Pengemarkedet</c:v>
                </c:pt>
              </c:strCache>
            </c:strRef>
          </c:tx>
          <c:spPr>
            <a:solidFill>
              <a:schemeClr val="accent1"/>
            </a:solidFill>
          </c:spP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stressindikator'!$C$8:$C$1095</c:f>
              <c:numCache>
                <c:formatCode>0.000</c:formatCode>
                <c:ptCount val="1088"/>
                <c:pt idx="0">
                  <c:v>4.5892610933211245E-2</c:v>
                </c:pt>
                <c:pt idx="1">
                  <c:v>5.0003046842978127E-2</c:v>
                </c:pt>
                <c:pt idx="2">
                  <c:v>5.5594037980840144E-2</c:v>
                </c:pt>
                <c:pt idx="3">
                  <c:v>6.1962748135712994E-2</c:v>
                </c:pt>
                <c:pt idx="4">
                  <c:v>6.4205325787987599E-2</c:v>
                </c:pt>
                <c:pt idx="5">
                  <c:v>6.2589526587668948E-2</c:v>
                </c:pt>
                <c:pt idx="6">
                  <c:v>5.4930615651125399E-2</c:v>
                </c:pt>
                <c:pt idx="7">
                  <c:v>5.5939530322249159E-2</c:v>
                </c:pt>
                <c:pt idx="8">
                  <c:v>5.9048919199016177E-2</c:v>
                </c:pt>
                <c:pt idx="9">
                  <c:v>5.5930083158846608E-2</c:v>
                </c:pt>
                <c:pt idx="10">
                  <c:v>6.1226234576292171E-2</c:v>
                </c:pt>
                <c:pt idx="11">
                  <c:v>5.742548044053334E-2</c:v>
                </c:pt>
                <c:pt idx="12">
                  <c:v>5.6339532900276323E-2</c:v>
                </c:pt>
                <c:pt idx="13">
                  <c:v>5.4960173828105384E-2</c:v>
                </c:pt>
                <c:pt idx="14">
                  <c:v>4.9072427862183396E-2</c:v>
                </c:pt>
                <c:pt idx="15">
                  <c:v>5.3430018410329218E-2</c:v>
                </c:pt>
                <c:pt idx="16">
                  <c:v>5.2282847993249427E-2</c:v>
                </c:pt>
                <c:pt idx="17">
                  <c:v>5.4803337951334671E-2</c:v>
                </c:pt>
                <c:pt idx="18">
                  <c:v>5.7173955142996065E-2</c:v>
                </c:pt>
                <c:pt idx="19">
                  <c:v>5.5674099028898444E-2</c:v>
                </c:pt>
                <c:pt idx="20">
                  <c:v>5.644649564593595E-2</c:v>
                </c:pt>
                <c:pt idx="21">
                  <c:v>5.5167082933760825E-2</c:v>
                </c:pt>
                <c:pt idx="22">
                  <c:v>5.4723404055008376E-2</c:v>
                </c:pt>
                <c:pt idx="23">
                  <c:v>4.6215456918450318E-2</c:v>
                </c:pt>
                <c:pt idx="24">
                  <c:v>3.9053412874959746E-2</c:v>
                </c:pt>
                <c:pt idx="25">
                  <c:v>3.4584392129702921E-2</c:v>
                </c:pt>
                <c:pt idx="26">
                  <c:v>2.9892039670346399E-2</c:v>
                </c:pt>
                <c:pt idx="27">
                  <c:v>3.2673509006507569E-2</c:v>
                </c:pt>
                <c:pt idx="28">
                  <c:v>3.7249587125975349E-2</c:v>
                </c:pt>
                <c:pt idx="29">
                  <c:v>3.800729036311612E-2</c:v>
                </c:pt>
                <c:pt idx="30">
                  <c:v>3.8712585662037891E-2</c:v>
                </c:pt>
                <c:pt idx="31">
                  <c:v>3.4536537553512915E-2</c:v>
                </c:pt>
                <c:pt idx="32">
                  <c:v>3.2330919739279207E-2</c:v>
                </c:pt>
                <c:pt idx="33">
                  <c:v>2.8974331766223372E-2</c:v>
                </c:pt>
                <c:pt idx="34">
                  <c:v>2.4865403873049034E-2</c:v>
                </c:pt>
                <c:pt idx="35">
                  <c:v>2.4647213707468398E-2</c:v>
                </c:pt>
                <c:pt idx="36">
                  <c:v>2.3622132824833032E-2</c:v>
                </c:pt>
                <c:pt idx="37">
                  <c:v>2.6221752577309302E-2</c:v>
                </c:pt>
                <c:pt idx="38">
                  <c:v>3.1454052360686678E-2</c:v>
                </c:pt>
                <c:pt idx="39">
                  <c:v>3.4087086148564781E-2</c:v>
                </c:pt>
                <c:pt idx="40">
                  <c:v>3.684827278293841E-2</c:v>
                </c:pt>
                <c:pt idx="41">
                  <c:v>3.9544608219169622E-2</c:v>
                </c:pt>
                <c:pt idx="42">
                  <c:v>3.7010329955266374E-2</c:v>
                </c:pt>
                <c:pt idx="43">
                  <c:v>3.3625152478218297E-2</c:v>
                </c:pt>
                <c:pt idx="44">
                  <c:v>2.7978849625357526E-2</c:v>
                </c:pt>
                <c:pt idx="45">
                  <c:v>2.2777027745668726E-2</c:v>
                </c:pt>
                <c:pt idx="46">
                  <c:v>2.3432139599945015E-2</c:v>
                </c:pt>
                <c:pt idx="47">
                  <c:v>2.3734898548664504E-2</c:v>
                </c:pt>
                <c:pt idx="48">
                  <c:v>2.2644314435638725E-2</c:v>
                </c:pt>
                <c:pt idx="49">
                  <c:v>2.1693925019147499E-2</c:v>
                </c:pt>
                <c:pt idx="50">
                  <c:v>2.2500315562681138E-2</c:v>
                </c:pt>
                <c:pt idx="51">
                  <c:v>2.4716681981928793E-2</c:v>
                </c:pt>
                <c:pt idx="52">
                  <c:v>2.7967184649332427E-2</c:v>
                </c:pt>
                <c:pt idx="53">
                  <c:v>3.4183046144600812E-2</c:v>
                </c:pt>
                <c:pt idx="54">
                  <c:v>3.1404666557429899E-2</c:v>
                </c:pt>
                <c:pt idx="55">
                  <c:v>3.1416977153586823E-2</c:v>
                </c:pt>
                <c:pt idx="56">
                  <c:v>2.9054291055848863E-2</c:v>
                </c:pt>
                <c:pt idx="57">
                  <c:v>2.3795087150032073E-2</c:v>
                </c:pt>
                <c:pt idx="58">
                  <c:v>2.7300795752868499E-2</c:v>
                </c:pt>
                <c:pt idx="59">
                  <c:v>2.5497190689569533E-2</c:v>
                </c:pt>
                <c:pt idx="60">
                  <c:v>2.6645929207645375E-2</c:v>
                </c:pt>
                <c:pt idx="61">
                  <c:v>2.963555756010465E-2</c:v>
                </c:pt>
                <c:pt idx="62">
                  <c:v>3.0263215672210034E-2</c:v>
                </c:pt>
                <c:pt idx="63">
                  <c:v>3.3370161719597988E-2</c:v>
                </c:pt>
                <c:pt idx="64">
                  <c:v>3.1762008729007425E-2</c:v>
                </c:pt>
                <c:pt idx="65">
                  <c:v>2.9964892502617281E-2</c:v>
                </c:pt>
                <c:pt idx="66">
                  <c:v>2.7229540570864214E-2</c:v>
                </c:pt>
                <c:pt idx="67">
                  <c:v>2.6116121271946062E-2</c:v>
                </c:pt>
                <c:pt idx="68">
                  <c:v>2.7660661974771378E-2</c:v>
                </c:pt>
                <c:pt idx="69">
                  <c:v>2.8008772826412245E-2</c:v>
                </c:pt>
                <c:pt idx="70">
                  <c:v>2.4342581426952253E-2</c:v>
                </c:pt>
                <c:pt idx="71">
                  <c:v>2.0243435874465081E-2</c:v>
                </c:pt>
                <c:pt idx="72">
                  <c:v>1.7813380506189178E-2</c:v>
                </c:pt>
                <c:pt idx="73">
                  <c:v>1.6005825548238435E-2</c:v>
                </c:pt>
                <c:pt idx="74">
                  <c:v>1.5107783157042479E-2</c:v>
                </c:pt>
                <c:pt idx="75">
                  <c:v>1.7134497635528746E-2</c:v>
                </c:pt>
                <c:pt idx="76">
                  <c:v>1.5404801147573553E-2</c:v>
                </c:pt>
                <c:pt idx="77">
                  <c:v>1.3916266053772434E-2</c:v>
                </c:pt>
                <c:pt idx="78">
                  <c:v>1.4864405071791788E-2</c:v>
                </c:pt>
                <c:pt idx="79">
                  <c:v>1.301285943569463E-2</c:v>
                </c:pt>
                <c:pt idx="80">
                  <c:v>1.4186669486563231E-2</c:v>
                </c:pt>
                <c:pt idx="81">
                  <c:v>1.359773349968218E-2</c:v>
                </c:pt>
                <c:pt idx="82">
                  <c:v>1.3779105226105764E-2</c:v>
                </c:pt>
                <c:pt idx="83">
                  <c:v>1.2917553628086787E-2</c:v>
                </c:pt>
                <c:pt idx="84">
                  <c:v>1.1856837052007378E-2</c:v>
                </c:pt>
                <c:pt idx="85">
                  <c:v>1.1298837910813419E-2</c:v>
                </c:pt>
                <c:pt idx="86">
                  <c:v>9.9055323218062465E-3</c:v>
                </c:pt>
                <c:pt idx="87">
                  <c:v>9.0401797445008314E-3</c:v>
                </c:pt>
                <c:pt idx="88">
                  <c:v>8.5225700988629145E-3</c:v>
                </c:pt>
                <c:pt idx="89">
                  <c:v>7.6309477383925536E-3</c:v>
                </c:pt>
                <c:pt idx="90">
                  <c:v>7.3474876737980787E-3</c:v>
                </c:pt>
                <c:pt idx="91">
                  <c:v>8.2286236199940778E-3</c:v>
                </c:pt>
                <c:pt idx="92">
                  <c:v>9.7202865221399648E-3</c:v>
                </c:pt>
                <c:pt idx="93">
                  <c:v>1.0713301451713703E-2</c:v>
                </c:pt>
                <c:pt idx="94">
                  <c:v>1.162289719020429E-2</c:v>
                </c:pt>
                <c:pt idx="95">
                  <c:v>1.0101340371303533E-2</c:v>
                </c:pt>
                <c:pt idx="96">
                  <c:v>8.3965422363718387E-3</c:v>
                </c:pt>
                <c:pt idx="97">
                  <c:v>1.300156925242359E-2</c:v>
                </c:pt>
                <c:pt idx="98">
                  <c:v>1.4262180976199496E-2</c:v>
                </c:pt>
                <c:pt idx="99">
                  <c:v>1.5900833629330518E-2</c:v>
                </c:pt>
                <c:pt idx="100">
                  <c:v>1.5914494449056033E-2</c:v>
                </c:pt>
                <c:pt idx="101">
                  <c:v>1.3439790442434704E-2</c:v>
                </c:pt>
                <c:pt idx="102">
                  <c:v>1.2269286439638505E-2</c:v>
                </c:pt>
                <c:pt idx="103">
                  <c:v>1.1402570710926716E-2</c:v>
                </c:pt>
                <c:pt idx="104">
                  <c:v>1.1200437904777226E-2</c:v>
                </c:pt>
                <c:pt idx="105">
                  <c:v>9.8477599098171706E-3</c:v>
                </c:pt>
                <c:pt idx="106">
                  <c:v>1.0356186120650302E-2</c:v>
                </c:pt>
                <c:pt idx="107">
                  <c:v>9.5349043128351314E-3</c:v>
                </c:pt>
                <c:pt idx="108">
                  <c:v>9.3589280032371942E-3</c:v>
                </c:pt>
                <c:pt idx="109">
                  <c:v>7.1398280571011805E-3</c:v>
                </c:pt>
                <c:pt idx="110">
                  <c:v>5.1578842554626629E-3</c:v>
                </c:pt>
                <c:pt idx="111">
                  <c:v>4.7119829579011872E-3</c:v>
                </c:pt>
                <c:pt idx="112">
                  <c:v>5.100014515550806E-3</c:v>
                </c:pt>
                <c:pt idx="113">
                  <c:v>5.537220482728672E-3</c:v>
                </c:pt>
                <c:pt idx="114">
                  <c:v>5.7622484341727006E-3</c:v>
                </c:pt>
                <c:pt idx="115">
                  <c:v>6.0574426231591316E-3</c:v>
                </c:pt>
                <c:pt idx="116">
                  <c:v>5.2777292148060238E-3</c:v>
                </c:pt>
                <c:pt idx="117">
                  <c:v>4.8870543892177614E-3</c:v>
                </c:pt>
                <c:pt idx="118">
                  <c:v>8.4675462994412403E-3</c:v>
                </c:pt>
                <c:pt idx="119">
                  <c:v>1.0335005927262032E-2</c:v>
                </c:pt>
                <c:pt idx="120">
                  <c:v>1.2460495228999321E-2</c:v>
                </c:pt>
                <c:pt idx="121">
                  <c:v>1.2607382002580473E-2</c:v>
                </c:pt>
                <c:pt idx="122">
                  <c:v>9.3837984089170639E-3</c:v>
                </c:pt>
                <c:pt idx="123">
                  <c:v>9.4823631579906576E-3</c:v>
                </c:pt>
                <c:pt idx="124">
                  <c:v>8.3277405274662895E-3</c:v>
                </c:pt>
                <c:pt idx="125">
                  <c:v>9.0680831029893612E-3</c:v>
                </c:pt>
                <c:pt idx="126">
                  <c:v>9.9004329021298645E-3</c:v>
                </c:pt>
                <c:pt idx="127">
                  <c:v>8.7690976635882018E-3</c:v>
                </c:pt>
                <c:pt idx="128">
                  <c:v>9.0053113593118496E-3</c:v>
                </c:pt>
                <c:pt idx="129">
                  <c:v>8.2318805498252361E-3</c:v>
                </c:pt>
                <c:pt idx="130">
                  <c:v>6.6236627338038916E-3</c:v>
                </c:pt>
                <c:pt idx="131">
                  <c:v>5.3254483344157416E-3</c:v>
                </c:pt>
                <c:pt idx="132">
                  <c:v>3.8450524372276151E-3</c:v>
                </c:pt>
                <c:pt idx="133">
                  <c:v>3.8053178686975903E-3</c:v>
                </c:pt>
                <c:pt idx="134">
                  <c:v>3.5230954854367489E-3</c:v>
                </c:pt>
                <c:pt idx="135">
                  <c:v>3.742764753123037E-3</c:v>
                </c:pt>
                <c:pt idx="136">
                  <c:v>5.0126654611538368E-3</c:v>
                </c:pt>
                <c:pt idx="137">
                  <c:v>4.6722308294915868E-3</c:v>
                </c:pt>
                <c:pt idx="138">
                  <c:v>4.7041836931876859E-3</c:v>
                </c:pt>
                <c:pt idx="139">
                  <c:v>4.7373545152385932E-3</c:v>
                </c:pt>
                <c:pt idx="140">
                  <c:v>3.7224021124498594E-3</c:v>
                </c:pt>
                <c:pt idx="141">
                  <c:v>3.6852057831977189E-3</c:v>
                </c:pt>
                <c:pt idx="142">
                  <c:v>4.1001939383088579E-3</c:v>
                </c:pt>
                <c:pt idx="143">
                  <c:v>6.349212825940022E-3</c:v>
                </c:pt>
                <c:pt idx="144">
                  <c:v>7.6776224154555166E-3</c:v>
                </c:pt>
                <c:pt idx="145">
                  <c:v>8.681517250037029E-3</c:v>
                </c:pt>
                <c:pt idx="146">
                  <c:v>1.1208011305680849E-2</c:v>
                </c:pt>
                <c:pt idx="147">
                  <c:v>1.2063348081070039E-2</c:v>
                </c:pt>
                <c:pt idx="148">
                  <c:v>1.4598155019824382E-2</c:v>
                </c:pt>
                <c:pt idx="149">
                  <c:v>1.6484583118717862E-2</c:v>
                </c:pt>
                <c:pt idx="150">
                  <c:v>1.3855613718509737E-2</c:v>
                </c:pt>
                <c:pt idx="151">
                  <c:v>1.0813054095389015E-2</c:v>
                </c:pt>
                <c:pt idx="152">
                  <c:v>6.9960994500727477E-3</c:v>
                </c:pt>
                <c:pt idx="153">
                  <c:v>3.909315401418036E-3</c:v>
                </c:pt>
                <c:pt idx="154">
                  <c:v>5.4650721256909764E-3</c:v>
                </c:pt>
                <c:pt idx="155">
                  <c:v>6.886833244008796E-3</c:v>
                </c:pt>
                <c:pt idx="156">
                  <c:v>6.8275853568005663E-3</c:v>
                </c:pt>
                <c:pt idx="157">
                  <c:v>7.1632571707766768E-3</c:v>
                </c:pt>
                <c:pt idx="158">
                  <c:v>5.5765418654005593E-3</c:v>
                </c:pt>
                <c:pt idx="159">
                  <c:v>3.735190661474071E-3</c:v>
                </c:pt>
                <c:pt idx="160">
                  <c:v>4.4932047687946987E-3</c:v>
                </c:pt>
                <c:pt idx="161">
                  <c:v>7.0131160355688393E-3</c:v>
                </c:pt>
                <c:pt idx="162">
                  <c:v>8.3534803830129286E-3</c:v>
                </c:pt>
                <c:pt idx="163">
                  <c:v>1.0534118810255014E-2</c:v>
                </c:pt>
                <c:pt idx="164">
                  <c:v>1.0935906056257452E-2</c:v>
                </c:pt>
                <c:pt idx="165">
                  <c:v>1.083683417688781E-2</c:v>
                </c:pt>
                <c:pt idx="166">
                  <c:v>1.2949176613180829E-2</c:v>
                </c:pt>
                <c:pt idx="167">
                  <c:v>1.8140334878023703E-2</c:v>
                </c:pt>
                <c:pt idx="168">
                  <c:v>1.9315281149089925E-2</c:v>
                </c:pt>
                <c:pt idx="169">
                  <c:v>1.8582133111645364E-2</c:v>
                </c:pt>
                <c:pt idx="170">
                  <c:v>1.6869019729919166E-2</c:v>
                </c:pt>
                <c:pt idx="171">
                  <c:v>1.3300929196909349E-2</c:v>
                </c:pt>
                <c:pt idx="172">
                  <c:v>1.3780099318351207E-2</c:v>
                </c:pt>
                <c:pt idx="173">
                  <c:v>1.6423075690963705E-2</c:v>
                </c:pt>
                <c:pt idx="174">
                  <c:v>1.761545182094618E-2</c:v>
                </c:pt>
                <c:pt idx="175">
                  <c:v>1.7672974198275872E-2</c:v>
                </c:pt>
                <c:pt idx="176">
                  <c:v>2.2782978641499665E-2</c:v>
                </c:pt>
                <c:pt idx="177">
                  <c:v>2.110326477501093E-2</c:v>
                </c:pt>
                <c:pt idx="178">
                  <c:v>2.0424309581500565E-2</c:v>
                </c:pt>
                <c:pt idx="179">
                  <c:v>2.296316711457605E-2</c:v>
                </c:pt>
                <c:pt idx="180">
                  <c:v>1.6187497698567747E-2</c:v>
                </c:pt>
                <c:pt idx="181">
                  <c:v>1.4544493665179296E-2</c:v>
                </c:pt>
                <c:pt idx="182">
                  <c:v>1.3723169514256135E-2</c:v>
                </c:pt>
                <c:pt idx="183">
                  <c:v>8.2023600619314675E-3</c:v>
                </c:pt>
                <c:pt idx="184">
                  <c:v>1.0653913643219161E-2</c:v>
                </c:pt>
                <c:pt idx="185">
                  <c:v>9.9190436717541079E-3</c:v>
                </c:pt>
                <c:pt idx="186">
                  <c:v>9.1331186560083769E-3</c:v>
                </c:pt>
                <c:pt idx="187">
                  <c:v>1.0604980643429192E-2</c:v>
                </c:pt>
                <c:pt idx="188">
                  <c:v>8.3059924981884782E-3</c:v>
                </c:pt>
                <c:pt idx="189">
                  <c:v>9.0104055065536315E-3</c:v>
                </c:pt>
                <c:pt idx="190">
                  <c:v>9.5072627421830015E-3</c:v>
                </c:pt>
                <c:pt idx="191">
                  <c:v>9.2697357102417381E-3</c:v>
                </c:pt>
                <c:pt idx="192">
                  <c:v>1.0453664818227414E-2</c:v>
                </c:pt>
                <c:pt idx="193">
                  <c:v>1.2374113635763491E-2</c:v>
                </c:pt>
                <c:pt idx="194">
                  <c:v>1.2210579034129887E-2</c:v>
                </c:pt>
                <c:pt idx="195">
                  <c:v>1.2589268112091774E-2</c:v>
                </c:pt>
                <c:pt idx="196">
                  <c:v>1.2610551277618042E-2</c:v>
                </c:pt>
                <c:pt idx="197">
                  <c:v>1.5630276530256275E-2</c:v>
                </c:pt>
                <c:pt idx="198">
                  <c:v>1.7090484598695329E-2</c:v>
                </c:pt>
                <c:pt idx="199">
                  <c:v>1.8801896325484659E-2</c:v>
                </c:pt>
                <c:pt idx="200">
                  <c:v>2.0383096919808164E-2</c:v>
                </c:pt>
                <c:pt idx="201">
                  <c:v>1.8355727245837485E-2</c:v>
                </c:pt>
                <c:pt idx="202">
                  <c:v>1.9639939298072139E-2</c:v>
                </c:pt>
                <c:pt idx="203">
                  <c:v>2.1130748951525842E-2</c:v>
                </c:pt>
                <c:pt idx="204">
                  <c:v>2.0695519274895904E-2</c:v>
                </c:pt>
                <c:pt idx="205">
                  <c:v>1.9746183121594707E-2</c:v>
                </c:pt>
                <c:pt idx="206">
                  <c:v>2.200128967307674E-2</c:v>
                </c:pt>
                <c:pt idx="207">
                  <c:v>2.2924864207546955E-2</c:v>
                </c:pt>
                <c:pt idx="208">
                  <c:v>2.1892420419458998E-2</c:v>
                </c:pt>
                <c:pt idx="209">
                  <c:v>2.2226051027294386E-2</c:v>
                </c:pt>
                <c:pt idx="210">
                  <c:v>2.0508733901661951E-2</c:v>
                </c:pt>
                <c:pt idx="211">
                  <c:v>1.8856042089171281E-2</c:v>
                </c:pt>
                <c:pt idx="212">
                  <c:v>1.9147432045311202E-2</c:v>
                </c:pt>
                <c:pt idx="213">
                  <c:v>1.8745653661706295E-2</c:v>
                </c:pt>
                <c:pt idx="214">
                  <c:v>1.9348894598866222E-2</c:v>
                </c:pt>
                <c:pt idx="215">
                  <c:v>2.0444315898459339E-2</c:v>
                </c:pt>
                <c:pt idx="216">
                  <c:v>2.3697155190725575E-2</c:v>
                </c:pt>
                <c:pt idx="217">
                  <c:v>2.5007203833005649E-2</c:v>
                </c:pt>
                <c:pt idx="218">
                  <c:v>2.4010607030171265E-2</c:v>
                </c:pt>
                <c:pt idx="219">
                  <c:v>2.2568601396582375E-2</c:v>
                </c:pt>
                <c:pt idx="220">
                  <c:v>1.9860408225237179E-2</c:v>
                </c:pt>
                <c:pt idx="221">
                  <c:v>1.9169399302348816E-2</c:v>
                </c:pt>
                <c:pt idx="222">
                  <c:v>1.9045346823457328E-2</c:v>
                </c:pt>
                <c:pt idx="223">
                  <c:v>1.9226031791644879E-2</c:v>
                </c:pt>
                <c:pt idx="224">
                  <c:v>1.9198074123355838E-2</c:v>
                </c:pt>
                <c:pt idx="225">
                  <c:v>2.0195030245955467E-2</c:v>
                </c:pt>
                <c:pt idx="226">
                  <c:v>1.9707835098817267E-2</c:v>
                </c:pt>
                <c:pt idx="227">
                  <c:v>1.8965996454624559E-2</c:v>
                </c:pt>
                <c:pt idx="228">
                  <c:v>2.1486996929129761E-2</c:v>
                </c:pt>
                <c:pt idx="229">
                  <c:v>2.2483424297317832E-2</c:v>
                </c:pt>
                <c:pt idx="230">
                  <c:v>2.5727645230526439E-2</c:v>
                </c:pt>
                <c:pt idx="231">
                  <c:v>2.6326895925875022E-2</c:v>
                </c:pt>
                <c:pt idx="232">
                  <c:v>2.7310180034010395E-2</c:v>
                </c:pt>
                <c:pt idx="233">
                  <c:v>2.7472854166643666E-2</c:v>
                </c:pt>
                <c:pt idx="234">
                  <c:v>2.5801026515762542E-2</c:v>
                </c:pt>
                <c:pt idx="235">
                  <c:v>3.2867827362284364E-2</c:v>
                </c:pt>
                <c:pt idx="236">
                  <c:v>3.4566104953246107E-2</c:v>
                </c:pt>
                <c:pt idx="237">
                  <c:v>4.4228270560154215E-2</c:v>
                </c:pt>
                <c:pt idx="238">
                  <c:v>5.5341199992415387E-2</c:v>
                </c:pt>
                <c:pt idx="239">
                  <c:v>6.2591709842970106E-2</c:v>
                </c:pt>
                <c:pt idx="240">
                  <c:v>7.178180629682189E-2</c:v>
                </c:pt>
                <c:pt idx="241">
                  <c:v>7.1243096308116358E-2</c:v>
                </c:pt>
                <c:pt idx="242">
                  <c:v>6.9157656619811672E-2</c:v>
                </c:pt>
                <c:pt idx="243">
                  <c:v>6.7553601502859134E-2</c:v>
                </c:pt>
                <c:pt idx="244">
                  <c:v>6.3770801057257243E-2</c:v>
                </c:pt>
                <c:pt idx="245">
                  <c:v>6.0417922687172984E-2</c:v>
                </c:pt>
                <c:pt idx="246">
                  <c:v>6.0879959441530442E-2</c:v>
                </c:pt>
                <c:pt idx="247">
                  <c:v>5.770527638222931E-2</c:v>
                </c:pt>
                <c:pt idx="248">
                  <c:v>6.3711724219780386E-2</c:v>
                </c:pt>
                <c:pt idx="249">
                  <c:v>6.7899408883698081E-2</c:v>
                </c:pt>
                <c:pt idx="250">
                  <c:v>6.5767168471909873E-2</c:v>
                </c:pt>
                <c:pt idx="251">
                  <c:v>6.614789319649432E-2</c:v>
                </c:pt>
                <c:pt idx="252">
                  <c:v>6.4001254770199079E-2</c:v>
                </c:pt>
                <c:pt idx="253">
                  <c:v>6.9257235543630585E-2</c:v>
                </c:pt>
                <c:pt idx="254">
                  <c:v>7.2006827797504433E-2</c:v>
                </c:pt>
                <c:pt idx="255">
                  <c:v>6.9208654137386874E-2</c:v>
                </c:pt>
                <c:pt idx="256">
                  <c:v>6.5769502282151754E-2</c:v>
                </c:pt>
                <c:pt idx="257">
                  <c:v>5.6570079280767044E-2</c:v>
                </c:pt>
                <c:pt idx="258">
                  <c:v>5.6527294324371868E-2</c:v>
                </c:pt>
                <c:pt idx="259">
                  <c:v>6.0826371282237918E-2</c:v>
                </c:pt>
                <c:pt idx="260">
                  <c:v>6.7810432503755944E-2</c:v>
                </c:pt>
                <c:pt idx="261">
                  <c:v>8.4084993685591858E-2</c:v>
                </c:pt>
                <c:pt idx="262">
                  <c:v>9.0615487879360856E-2</c:v>
                </c:pt>
                <c:pt idx="263">
                  <c:v>0.10000808351375964</c:v>
                </c:pt>
                <c:pt idx="264">
                  <c:v>9.9518322485813132E-2</c:v>
                </c:pt>
                <c:pt idx="265">
                  <c:v>9.2516218029761371E-2</c:v>
                </c:pt>
                <c:pt idx="266">
                  <c:v>9.274413560010622E-2</c:v>
                </c:pt>
                <c:pt idx="267">
                  <c:v>8.9506501599557267E-2</c:v>
                </c:pt>
                <c:pt idx="268">
                  <c:v>8.8645016339197968E-2</c:v>
                </c:pt>
                <c:pt idx="269">
                  <c:v>9.3154687308020706E-2</c:v>
                </c:pt>
                <c:pt idx="270">
                  <c:v>8.8569293729521895E-2</c:v>
                </c:pt>
                <c:pt idx="271">
                  <c:v>8.7837771209926307E-2</c:v>
                </c:pt>
                <c:pt idx="272">
                  <c:v>8.8669961836625288E-2</c:v>
                </c:pt>
                <c:pt idx="273">
                  <c:v>8.4569132449427334E-2</c:v>
                </c:pt>
                <c:pt idx="274">
                  <c:v>9.2560453588826155E-2</c:v>
                </c:pt>
                <c:pt idx="275">
                  <c:v>8.6638333472453116E-2</c:v>
                </c:pt>
                <c:pt idx="276">
                  <c:v>8.4676945641332019E-2</c:v>
                </c:pt>
                <c:pt idx="277">
                  <c:v>7.772575214525218E-2</c:v>
                </c:pt>
                <c:pt idx="278">
                  <c:v>7.2770456765900701E-2</c:v>
                </c:pt>
                <c:pt idx="279">
                  <c:v>8.2258638494970462E-2</c:v>
                </c:pt>
                <c:pt idx="280">
                  <c:v>8.4820115028673926E-2</c:v>
                </c:pt>
                <c:pt idx="281">
                  <c:v>9.3900408154507148E-2</c:v>
                </c:pt>
                <c:pt idx="282">
                  <c:v>9.759998055048999E-2</c:v>
                </c:pt>
                <c:pt idx="283">
                  <c:v>9.6450936183345604E-2</c:v>
                </c:pt>
                <c:pt idx="284">
                  <c:v>9.9386044368836704E-2</c:v>
                </c:pt>
                <c:pt idx="285">
                  <c:v>9.2850473842279152E-2</c:v>
                </c:pt>
                <c:pt idx="286">
                  <c:v>9.1628466847343742E-2</c:v>
                </c:pt>
                <c:pt idx="287">
                  <c:v>9.19747818352427E-2</c:v>
                </c:pt>
                <c:pt idx="288">
                  <c:v>8.3416013902434888E-2</c:v>
                </c:pt>
                <c:pt idx="289">
                  <c:v>9.2543694026820639E-2</c:v>
                </c:pt>
                <c:pt idx="290">
                  <c:v>9.5279907188333304E-2</c:v>
                </c:pt>
                <c:pt idx="291">
                  <c:v>9.7410052541339678E-2</c:v>
                </c:pt>
                <c:pt idx="292">
                  <c:v>0.10581013777543276</c:v>
                </c:pt>
                <c:pt idx="293">
                  <c:v>0.10816317076206848</c:v>
                </c:pt>
                <c:pt idx="294">
                  <c:v>0.1130171011402898</c:v>
                </c:pt>
                <c:pt idx="295">
                  <c:v>0.11869473979898024</c:v>
                </c:pt>
                <c:pt idx="296">
                  <c:v>0.12575879429884904</c:v>
                </c:pt>
                <c:pt idx="297">
                  <c:v>0.12963891171776518</c:v>
                </c:pt>
                <c:pt idx="298">
                  <c:v>0.13300909806955732</c:v>
                </c:pt>
                <c:pt idx="299">
                  <c:v>0.13410357093105069</c:v>
                </c:pt>
                <c:pt idx="300">
                  <c:v>0.13668880153660651</c:v>
                </c:pt>
                <c:pt idx="301">
                  <c:v>0.13512989021504951</c:v>
                </c:pt>
                <c:pt idx="302">
                  <c:v>0.13433354822010568</c:v>
                </c:pt>
                <c:pt idx="303">
                  <c:v>0.13405406215600438</c:v>
                </c:pt>
                <c:pt idx="304">
                  <c:v>0.13255797697633054</c:v>
                </c:pt>
                <c:pt idx="305">
                  <c:v>0.13505875717249821</c:v>
                </c:pt>
                <c:pt idx="306">
                  <c:v>0.13568365426798953</c:v>
                </c:pt>
                <c:pt idx="307">
                  <c:v>0.13606822155353929</c:v>
                </c:pt>
                <c:pt idx="308">
                  <c:v>0.13370493749118051</c:v>
                </c:pt>
                <c:pt idx="309">
                  <c:v>0.12856207125199698</c:v>
                </c:pt>
                <c:pt idx="310">
                  <c:v>0.12112419303519747</c:v>
                </c:pt>
                <c:pt idx="311">
                  <c:v>0.12107548677426258</c:v>
                </c:pt>
                <c:pt idx="312">
                  <c:v>0.12269110757809287</c:v>
                </c:pt>
                <c:pt idx="313">
                  <c:v>0.12583866279749503</c:v>
                </c:pt>
                <c:pt idx="314">
                  <c:v>0.12886451235327626</c:v>
                </c:pt>
                <c:pt idx="315">
                  <c:v>0.11956778117175307</c:v>
                </c:pt>
                <c:pt idx="316">
                  <c:v>0.11042194103870509</c:v>
                </c:pt>
                <c:pt idx="317">
                  <c:v>0.1113700408823569</c:v>
                </c:pt>
                <c:pt idx="318">
                  <c:v>0.11373867233772397</c:v>
                </c:pt>
                <c:pt idx="319">
                  <c:v>0.12193561005443039</c:v>
                </c:pt>
                <c:pt idx="320">
                  <c:v>0.13010602351523939</c:v>
                </c:pt>
                <c:pt idx="321">
                  <c:v>0.12556257785890712</c:v>
                </c:pt>
                <c:pt idx="322">
                  <c:v>0.12372946281176855</c:v>
                </c:pt>
                <c:pt idx="323">
                  <c:v>0.12288620831702216</c:v>
                </c:pt>
                <c:pt idx="324">
                  <c:v>0.11764710271367475</c:v>
                </c:pt>
                <c:pt idx="325">
                  <c:v>0.11952082968592818</c:v>
                </c:pt>
                <c:pt idx="326">
                  <c:v>0.11718652071926322</c:v>
                </c:pt>
                <c:pt idx="327">
                  <c:v>0.11223609139258295</c:v>
                </c:pt>
                <c:pt idx="328">
                  <c:v>0.10974901428980899</c:v>
                </c:pt>
                <c:pt idx="329">
                  <c:v>0.10604268638050295</c:v>
                </c:pt>
                <c:pt idx="330">
                  <c:v>0.105650866590784</c:v>
                </c:pt>
                <c:pt idx="331">
                  <c:v>0.1002079297235229</c:v>
                </c:pt>
                <c:pt idx="332">
                  <c:v>9.5926392722218659E-2</c:v>
                </c:pt>
                <c:pt idx="333">
                  <c:v>9.1595881949094848E-2</c:v>
                </c:pt>
                <c:pt idx="334">
                  <c:v>8.5746541542991953E-2</c:v>
                </c:pt>
                <c:pt idx="335">
                  <c:v>9.1115385462164356E-2</c:v>
                </c:pt>
                <c:pt idx="336">
                  <c:v>9.4574522056875179E-2</c:v>
                </c:pt>
                <c:pt idx="337">
                  <c:v>9.3400451690755351E-2</c:v>
                </c:pt>
                <c:pt idx="338">
                  <c:v>9.5324604422000234E-2</c:v>
                </c:pt>
                <c:pt idx="339">
                  <c:v>8.7734424926865895E-2</c:v>
                </c:pt>
                <c:pt idx="340">
                  <c:v>8.3809659245244347E-2</c:v>
                </c:pt>
                <c:pt idx="341">
                  <c:v>8.4040038859038949E-2</c:v>
                </c:pt>
                <c:pt idx="342">
                  <c:v>8.4174784799777275E-2</c:v>
                </c:pt>
                <c:pt idx="343">
                  <c:v>8.4334875731600104E-2</c:v>
                </c:pt>
                <c:pt idx="344">
                  <c:v>8.5774907252622712E-2</c:v>
                </c:pt>
                <c:pt idx="345">
                  <c:v>8.4791832488394031E-2</c:v>
                </c:pt>
                <c:pt idx="346">
                  <c:v>7.7027363218927877E-2</c:v>
                </c:pt>
                <c:pt idx="347">
                  <c:v>7.2670076852647883E-2</c:v>
                </c:pt>
                <c:pt idx="348">
                  <c:v>7.149464929847546E-2</c:v>
                </c:pt>
                <c:pt idx="349">
                  <c:v>7.4096231149093639E-2</c:v>
                </c:pt>
                <c:pt idx="350">
                  <c:v>7.9756305842769881E-2</c:v>
                </c:pt>
                <c:pt idx="351">
                  <c:v>8.5096824978649427E-2</c:v>
                </c:pt>
                <c:pt idx="352">
                  <c:v>8.0255863317971757E-2</c:v>
                </c:pt>
                <c:pt idx="353">
                  <c:v>8.0365985405332366E-2</c:v>
                </c:pt>
                <c:pt idx="354">
                  <c:v>7.7789603501139878E-2</c:v>
                </c:pt>
                <c:pt idx="355">
                  <c:v>7.4655047326389057E-2</c:v>
                </c:pt>
                <c:pt idx="356">
                  <c:v>8.2267791730853329E-2</c:v>
                </c:pt>
                <c:pt idx="357">
                  <c:v>7.5814425282350412E-2</c:v>
                </c:pt>
                <c:pt idx="358">
                  <c:v>7.8204906951850034E-2</c:v>
                </c:pt>
                <c:pt idx="359">
                  <c:v>7.8207472973374617E-2</c:v>
                </c:pt>
                <c:pt idx="360">
                  <c:v>7.5628252828973702E-2</c:v>
                </c:pt>
                <c:pt idx="361">
                  <c:v>7.3562717237740965E-2</c:v>
                </c:pt>
                <c:pt idx="362">
                  <c:v>6.9816860836284911E-2</c:v>
                </c:pt>
                <c:pt idx="363">
                  <c:v>7.4235529116119497E-2</c:v>
                </c:pt>
                <c:pt idx="364">
                  <c:v>7.7456915107939034E-2</c:v>
                </c:pt>
                <c:pt idx="365">
                  <c:v>8.0504900776158905E-2</c:v>
                </c:pt>
                <c:pt idx="366">
                  <c:v>7.8419283274819798E-2</c:v>
                </c:pt>
                <c:pt idx="367">
                  <c:v>7.2801307744714022E-2</c:v>
                </c:pt>
                <c:pt idx="368">
                  <c:v>6.6096455246894253E-2</c:v>
                </c:pt>
                <c:pt idx="369">
                  <c:v>6.707983097385517E-2</c:v>
                </c:pt>
                <c:pt idx="370">
                  <c:v>7.0418316936592146E-2</c:v>
                </c:pt>
                <c:pt idx="371">
                  <c:v>7.3499565404252704E-2</c:v>
                </c:pt>
                <c:pt idx="372">
                  <c:v>7.129604048126989E-2</c:v>
                </c:pt>
                <c:pt idx="373">
                  <c:v>6.6546952962640057E-2</c:v>
                </c:pt>
                <c:pt idx="374">
                  <c:v>6.8740015425376111E-2</c:v>
                </c:pt>
                <c:pt idx="375">
                  <c:v>6.5502411851953435E-2</c:v>
                </c:pt>
                <c:pt idx="376">
                  <c:v>6.7441448283352107E-2</c:v>
                </c:pt>
                <c:pt idx="377">
                  <c:v>7.2388737225724961E-2</c:v>
                </c:pt>
                <c:pt idx="378">
                  <c:v>7.0679666320237644E-2</c:v>
                </c:pt>
                <c:pt idx="379">
                  <c:v>7.3565582806887075E-2</c:v>
                </c:pt>
                <c:pt idx="380">
                  <c:v>8.4838801607762346E-2</c:v>
                </c:pt>
                <c:pt idx="381">
                  <c:v>8.8759455183481925E-2</c:v>
                </c:pt>
                <c:pt idx="382">
                  <c:v>9.6259293562826864E-2</c:v>
                </c:pt>
                <c:pt idx="383">
                  <c:v>0.10573446528929255</c:v>
                </c:pt>
                <c:pt idx="384">
                  <c:v>0.10101246159774083</c:v>
                </c:pt>
                <c:pt idx="385">
                  <c:v>9.6493870691750444E-2</c:v>
                </c:pt>
                <c:pt idx="386">
                  <c:v>8.9221892963214297E-2</c:v>
                </c:pt>
                <c:pt idx="387">
                  <c:v>8.4152247286658724E-2</c:v>
                </c:pt>
                <c:pt idx="388">
                  <c:v>8.6708803668056264E-2</c:v>
                </c:pt>
                <c:pt idx="389">
                  <c:v>9.0060628790959565E-2</c:v>
                </c:pt>
                <c:pt idx="390">
                  <c:v>9.1513584378204532E-2</c:v>
                </c:pt>
                <c:pt idx="391">
                  <c:v>8.277484700120856E-2</c:v>
                </c:pt>
                <c:pt idx="392">
                  <c:v>7.6536660439788295E-2</c:v>
                </c:pt>
                <c:pt idx="393">
                  <c:v>6.851201981082379E-2</c:v>
                </c:pt>
                <c:pt idx="394">
                  <c:v>6.7081610536536565E-2</c:v>
                </c:pt>
                <c:pt idx="395">
                  <c:v>7.2519181994006948E-2</c:v>
                </c:pt>
                <c:pt idx="396">
                  <c:v>7.080550907923075E-2</c:v>
                </c:pt>
                <c:pt idx="397">
                  <c:v>7.3143259349649409E-2</c:v>
                </c:pt>
                <c:pt idx="398">
                  <c:v>7.0862408415737876E-2</c:v>
                </c:pt>
                <c:pt idx="399">
                  <c:v>6.8423180721253848E-2</c:v>
                </c:pt>
                <c:pt idx="400">
                  <c:v>6.6232598390230407E-2</c:v>
                </c:pt>
                <c:pt idx="401">
                  <c:v>6.8509845762441221E-2</c:v>
                </c:pt>
                <c:pt idx="402">
                  <c:v>6.4649229058321003E-2</c:v>
                </c:pt>
                <c:pt idx="403">
                  <c:v>6.2613180353800382E-2</c:v>
                </c:pt>
                <c:pt idx="404">
                  <c:v>6.6365101501056206E-2</c:v>
                </c:pt>
                <c:pt idx="405">
                  <c:v>6.6328040009769787E-2</c:v>
                </c:pt>
                <c:pt idx="406">
                  <c:v>6.6049915934928288E-2</c:v>
                </c:pt>
                <c:pt idx="407">
                  <c:v>6.556865045945949E-2</c:v>
                </c:pt>
                <c:pt idx="408">
                  <c:v>6.0719275572576129E-2</c:v>
                </c:pt>
                <c:pt idx="409">
                  <c:v>5.9021273196313104E-2</c:v>
                </c:pt>
                <c:pt idx="410">
                  <c:v>6.4685346052374387E-2</c:v>
                </c:pt>
                <c:pt idx="411">
                  <c:v>6.3715003622138333E-2</c:v>
                </c:pt>
                <c:pt idx="412">
                  <c:v>6.4001963570998549E-2</c:v>
                </c:pt>
                <c:pt idx="413">
                  <c:v>6.1637110183742086E-2</c:v>
                </c:pt>
                <c:pt idx="414">
                  <c:v>5.8741248302473903E-2</c:v>
                </c:pt>
                <c:pt idx="415">
                  <c:v>5.7989599082716704E-2</c:v>
                </c:pt>
                <c:pt idx="416">
                  <c:v>6.0397407118927007E-2</c:v>
                </c:pt>
                <c:pt idx="417">
                  <c:v>6.376961118329133E-2</c:v>
                </c:pt>
                <c:pt idx="418">
                  <c:v>6.3244563692029937E-2</c:v>
                </c:pt>
                <c:pt idx="419">
                  <c:v>6.6931841240663231E-2</c:v>
                </c:pt>
                <c:pt idx="420">
                  <c:v>6.5908219140517907E-2</c:v>
                </c:pt>
                <c:pt idx="421">
                  <c:v>5.8678715735385932E-2</c:v>
                </c:pt>
                <c:pt idx="422">
                  <c:v>5.9251449814433241E-2</c:v>
                </c:pt>
                <c:pt idx="423">
                  <c:v>5.9038615389366694E-2</c:v>
                </c:pt>
                <c:pt idx="424">
                  <c:v>5.770959462420705E-2</c:v>
                </c:pt>
                <c:pt idx="425">
                  <c:v>6.2562817848322544E-2</c:v>
                </c:pt>
                <c:pt idx="426">
                  <c:v>5.9496492871505852E-2</c:v>
                </c:pt>
                <c:pt idx="427">
                  <c:v>5.4947350511960764E-2</c:v>
                </c:pt>
                <c:pt idx="428">
                  <c:v>5.3129682617532273E-2</c:v>
                </c:pt>
                <c:pt idx="429">
                  <c:v>5.0520549788589018E-2</c:v>
                </c:pt>
                <c:pt idx="430">
                  <c:v>5.1492123936875238E-2</c:v>
                </c:pt>
                <c:pt idx="431">
                  <c:v>5.0760726103179721E-2</c:v>
                </c:pt>
                <c:pt idx="432">
                  <c:v>5.1751370347440637E-2</c:v>
                </c:pt>
                <c:pt idx="433">
                  <c:v>5.6082615751643201E-2</c:v>
                </c:pt>
                <c:pt idx="434">
                  <c:v>5.49143035648521E-2</c:v>
                </c:pt>
                <c:pt idx="435">
                  <c:v>5.5291331851831521E-2</c:v>
                </c:pt>
                <c:pt idx="436">
                  <c:v>5.2248213252738235E-2</c:v>
                </c:pt>
                <c:pt idx="437">
                  <c:v>5.111750635022641E-2</c:v>
                </c:pt>
                <c:pt idx="438">
                  <c:v>4.8674353305392902E-2</c:v>
                </c:pt>
                <c:pt idx="439">
                  <c:v>5.0496275580972715E-2</c:v>
                </c:pt>
                <c:pt idx="440">
                  <c:v>5.8884331955346855E-2</c:v>
                </c:pt>
                <c:pt idx="441">
                  <c:v>5.996924669672947E-2</c:v>
                </c:pt>
                <c:pt idx="442">
                  <c:v>6.7168067536561293E-2</c:v>
                </c:pt>
                <c:pt idx="443">
                  <c:v>6.9593794597328187E-2</c:v>
                </c:pt>
                <c:pt idx="444">
                  <c:v>6.5097468297658542E-2</c:v>
                </c:pt>
                <c:pt idx="445">
                  <c:v>6.9226713298785658E-2</c:v>
                </c:pt>
                <c:pt idx="446">
                  <c:v>7.2489056500538121E-2</c:v>
                </c:pt>
                <c:pt idx="447">
                  <c:v>7.544438408519713E-2</c:v>
                </c:pt>
                <c:pt idx="448">
                  <c:v>7.8672874506536816E-2</c:v>
                </c:pt>
                <c:pt idx="449">
                  <c:v>7.4854754097074316E-2</c:v>
                </c:pt>
                <c:pt idx="450">
                  <c:v>7.336731885005715E-2</c:v>
                </c:pt>
                <c:pt idx="451">
                  <c:v>7.2127605032537123E-2</c:v>
                </c:pt>
                <c:pt idx="452">
                  <c:v>7.1768119712565748E-2</c:v>
                </c:pt>
                <c:pt idx="453">
                  <c:v>7.3579507938848709E-2</c:v>
                </c:pt>
                <c:pt idx="454">
                  <c:v>6.9835903627461116E-2</c:v>
                </c:pt>
                <c:pt idx="455">
                  <c:v>6.5632672003053755E-2</c:v>
                </c:pt>
                <c:pt idx="456">
                  <c:v>5.9485190457034556E-2</c:v>
                </c:pt>
                <c:pt idx="457">
                  <c:v>5.4172951928187475E-2</c:v>
                </c:pt>
                <c:pt idx="458">
                  <c:v>5.7010747929771635E-2</c:v>
                </c:pt>
                <c:pt idx="459">
                  <c:v>5.9978830106609357E-2</c:v>
                </c:pt>
                <c:pt idx="460">
                  <c:v>5.8904462520179446E-2</c:v>
                </c:pt>
                <c:pt idx="461">
                  <c:v>6.2244753031440912E-2</c:v>
                </c:pt>
                <c:pt idx="462">
                  <c:v>6.125045540505155E-2</c:v>
                </c:pt>
                <c:pt idx="463">
                  <c:v>5.9004851537379742E-2</c:v>
                </c:pt>
                <c:pt idx="464">
                  <c:v>6.1446955156190017E-2</c:v>
                </c:pt>
                <c:pt idx="465">
                  <c:v>5.6746716184651581E-2</c:v>
                </c:pt>
                <c:pt idx="466">
                  <c:v>4.7224086042818886E-2</c:v>
                </c:pt>
                <c:pt idx="467">
                  <c:v>4.7594208539035163E-2</c:v>
                </c:pt>
                <c:pt idx="468">
                  <c:v>4.3616078786185758E-2</c:v>
                </c:pt>
                <c:pt idx="469">
                  <c:v>4.2975694505959866E-2</c:v>
                </c:pt>
                <c:pt idx="470">
                  <c:v>4.5814526910432057E-2</c:v>
                </c:pt>
                <c:pt idx="471">
                  <c:v>3.9040177596552428E-2</c:v>
                </c:pt>
                <c:pt idx="472">
                  <c:v>3.9551442281032703E-2</c:v>
                </c:pt>
                <c:pt idx="473">
                  <c:v>4.172860310840721E-2</c:v>
                </c:pt>
                <c:pt idx="474">
                  <c:v>3.9029693061548312E-2</c:v>
                </c:pt>
                <c:pt idx="475">
                  <c:v>4.6374533125438711E-2</c:v>
                </c:pt>
                <c:pt idx="476">
                  <c:v>5.2871073573386614E-2</c:v>
                </c:pt>
                <c:pt idx="477">
                  <c:v>5.7369599379640604E-2</c:v>
                </c:pt>
                <c:pt idx="478">
                  <c:v>6.1632442575566035E-2</c:v>
                </c:pt>
                <c:pt idx="479">
                  <c:v>6.6481555888827246E-2</c:v>
                </c:pt>
                <c:pt idx="480">
                  <c:v>6.2529638329832146E-2</c:v>
                </c:pt>
                <c:pt idx="481">
                  <c:v>5.5901613702238485E-2</c:v>
                </c:pt>
                <c:pt idx="482">
                  <c:v>5.9375380033605402E-2</c:v>
                </c:pt>
                <c:pt idx="483">
                  <c:v>4.9065639956866317E-2</c:v>
                </c:pt>
                <c:pt idx="484">
                  <c:v>5.0838842010337885E-2</c:v>
                </c:pt>
                <c:pt idx="485">
                  <c:v>5.2131846895260667E-2</c:v>
                </c:pt>
                <c:pt idx="486">
                  <c:v>5.0692416519639683E-2</c:v>
                </c:pt>
                <c:pt idx="487">
                  <c:v>6.0345324793164005E-2</c:v>
                </c:pt>
                <c:pt idx="488">
                  <c:v>6.443751009566942E-2</c:v>
                </c:pt>
                <c:pt idx="489">
                  <c:v>7.1188833093075818E-2</c:v>
                </c:pt>
                <c:pt idx="490">
                  <c:v>7.3649655549834936E-2</c:v>
                </c:pt>
                <c:pt idx="491">
                  <c:v>7.2957881450191525E-2</c:v>
                </c:pt>
                <c:pt idx="492">
                  <c:v>7.0895539263696003E-2</c:v>
                </c:pt>
                <c:pt idx="493">
                  <c:v>7.0859621530001707E-2</c:v>
                </c:pt>
                <c:pt idx="494">
                  <c:v>6.4385184632843512E-2</c:v>
                </c:pt>
                <c:pt idx="495">
                  <c:v>6.0541455448221697E-2</c:v>
                </c:pt>
                <c:pt idx="496">
                  <c:v>6.1520361303099583E-2</c:v>
                </c:pt>
                <c:pt idx="497">
                  <c:v>5.7093213949828039E-2</c:v>
                </c:pt>
                <c:pt idx="498">
                  <c:v>5.8757748392197176E-2</c:v>
                </c:pt>
                <c:pt idx="499">
                  <c:v>5.990005540753511E-2</c:v>
                </c:pt>
                <c:pt idx="500">
                  <c:v>6.0486780671382828E-2</c:v>
                </c:pt>
                <c:pt idx="501">
                  <c:v>5.7442898963390242E-2</c:v>
                </c:pt>
                <c:pt idx="502">
                  <c:v>5.9754880832908433E-2</c:v>
                </c:pt>
                <c:pt idx="503">
                  <c:v>6.1662502068092193E-2</c:v>
                </c:pt>
                <c:pt idx="504">
                  <c:v>5.6544868400979276E-2</c:v>
                </c:pt>
                <c:pt idx="505">
                  <c:v>5.8885628587827622E-2</c:v>
                </c:pt>
                <c:pt idx="506">
                  <c:v>5.527190318704886E-2</c:v>
                </c:pt>
                <c:pt idx="507">
                  <c:v>4.9578679474980132E-2</c:v>
                </c:pt>
                <c:pt idx="508">
                  <c:v>4.8700922391076318E-2</c:v>
                </c:pt>
                <c:pt idx="509">
                  <c:v>5.5535164037411149E-2</c:v>
                </c:pt>
                <c:pt idx="510">
                  <c:v>5.7167801654416268E-2</c:v>
                </c:pt>
                <c:pt idx="511">
                  <c:v>6.2886654886418564E-2</c:v>
                </c:pt>
                <c:pt idx="512">
                  <c:v>6.7299794815108199E-2</c:v>
                </c:pt>
                <c:pt idx="513">
                  <c:v>6.1454993705862902E-2</c:v>
                </c:pt>
                <c:pt idx="514">
                  <c:v>6.158873816748564E-2</c:v>
                </c:pt>
                <c:pt idx="515">
                  <c:v>5.4661472019930671E-2</c:v>
                </c:pt>
                <c:pt idx="516">
                  <c:v>5.189839788640923E-2</c:v>
                </c:pt>
                <c:pt idx="517">
                  <c:v>5.0292086186370002E-2</c:v>
                </c:pt>
                <c:pt idx="518">
                  <c:v>4.8404819590972217E-2</c:v>
                </c:pt>
                <c:pt idx="519">
                  <c:v>5.1517785533401014E-2</c:v>
                </c:pt>
                <c:pt idx="520">
                  <c:v>5.22458640232892E-2</c:v>
                </c:pt>
                <c:pt idx="521">
                  <c:v>5.0999248902354785E-2</c:v>
                </c:pt>
                <c:pt idx="522">
                  <c:v>4.9918067466919278E-2</c:v>
                </c:pt>
                <c:pt idx="523">
                  <c:v>4.9595653371700896E-2</c:v>
                </c:pt>
                <c:pt idx="524">
                  <c:v>5.0394573947502345E-2</c:v>
                </c:pt>
                <c:pt idx="525">
                  <c:v>4.9249206599221405E-2</c:v>
                </c:pt>
                <c:pt idx="526">
                  <c:v>5.0331135813088124E-2</c:v>
                </c:pt>
                <c:pt idx="527">
                  <c:v>4.8887135610491211E-2</c:v>
                </c:pt>
                <c:pt idx="528">
                  <c:v>4.6852980104532385E-2</c:v>
                </c:pt>
                <c:pt idx="529">
                  <c:v>4.4512627825929192E-2</c:v>
                </c:pt>
                <c:pt idx="530">
                  <c:v>4.3537329831168745E-2</c:v>
                </c:pt>
                <c:pt idx="531">
                  <c:v>4.0654895517663887E-2</c:v>
                </c:pt>
                <c:pt idx="532">
                  <c:v>4.0372000627201102E-2</c:v>
                </c:pt>
                <c:pt idx="533">
                  <c:v>4.0332978210435425E-2</c:v>
                </c:pt>
                <c:pt idx="534">
                  <c:v>3.9862288480226223E-2</c:v>
                </c:pt>
                <c:pt idx="535">
                  <c:v>3.9514517675010963E-2</c:v>
                </c:pt>
                <c:pt idx="536">
                  <c:v>3.6735410162170828E-2</c:v>
                </c:pt>
                <c:pt idx="537">
                  <c:v>3.4210278561808492E-2</c:v>
                </c:pt>
                <c:pt idx="538">
                  <c:v>3.1642914731609913E-2</c:v>
                </c:pt>
                <c:pt idx="539">
                  <c:v>3.1931027989691538E-2</c:v>
                </c:pt>
                <c:pt idx="540">
                  <c:v>3.1827590142196015E-2</c:v>
                </c:pt>
                <c:pt idx="541">
                  <c:v>3.4091401668055792E-2</c:v>
                </c:pt>
                <c:pt idx="542">
                  <c:v>3.4472207021658298E-2</c:v>
                </c:pt>
                <c:pt idx="543">
                  <c:v>3.65670226129933E-2</c:v>
                </c:pt>
                <c:pt idx="544">
                  <c:v>4.2615344495203551E-2</c:v>
                </c:pt>
                <c:pt idx="545">
                  <c:v>4.4410958570072996E-2</c:v>
                </c:pt>
                <c:pt idx="546">
                  <c:v>4.5388907815889397E-2</c:v>
                </c:pt>
                <c:pt idx="547">
                  <c:v>4.227590224958603E-2</c:v>
                </c:pt>
                <c:pt idx="548">
                  <c:v>3.5909791060987697E-2</c:v>
                </c:pt>
                <c:pt idx="549">
                  <c:v>3.3900653059425842E-2</c:v>
                </c:pt>
                <c:pt idx="550">
                  <c:v>3.3169293871993438E-2</c:v>
                </c:pt>
                <c:pt idx="551">
                  <c:v>3.3131653649505308E-2</c:v>
                </c:pt>
                <c:pt idx="552">
                  <c:v>3.3266098511311723E-2</c:v>
                </c:pt>
                <c:pt idx="553">
                  <c:v>3.5122208251286716E-2</c:v>
                </c:pt>
                <c:pt idx="554">
                  <c:v>3.7289797138381847E-2</c:v>
                </c:pt>
                <c:pt idx="555">
                  <c:v>3.7619161129531072E-2</c:v>
                </c:pt>
                <c:pt idx="556">
                  <c:v>3.8541510400640883E-2</c:v>
                </c:pt>
                <c:pt idx="557">
                  <c:v>3.7307931879158554E-2</c:v>
                </c:pt>
                <c:pt idx="558">
                  <c:v>3.545163584273836E-2</c:v>
                </c:pt>
                <c:pt idx="559">
                  <c:v>3.4854668526657376E-2</c:v>
                </c:pt>
                <c:pt idx="560">
                  <c:v>3.2858198861821813E-2</c:v>
                </c:pt>
                <c:pt idx="561">
                  <c:v>3.1449150795620766E-2</c:v>
                </c:pt>
                <c:pt idx="562">
                  <c:v>3.3660672581457718E-2</c:v>
                </c:pt>
                <c:pt idx="563">
                  <c:v>3.5384677730538883E-2</c:v>
                </c:pt>
                <c:pt idx="564">
                  <c:v>3.583935278315524E-2</c:v>
                </c:pt>
                <c:pt idx="565">
                  <c:v>3.5596471348070889E-2</c:v>
                </c:pt>
                <c:pt idx="566">
                  <c:v>3.3921043008055041E-2</c:v>
                </c:pt>
                <c:pt idx="567">
                  <c:v>3.1737635548481406E-2</c:v>
                </c:pt>
                <c:pt idx="568">
                  <c:v>3.1729242678305236E-2</c:v>
                </c:pt>
                <c:pt idx="569">
                  <c:v>3.2510817594231314E-2</c:v>
                </c:pt>
                <c:pt idx="570">
                  <c:v>2.829220109465766E-2</c:v>
                </c:pt>
                <c:pt idx="571">
                  <c:v>2.6583739741112833E-2</c:v>
                </c:pt>
                <c:pt idx="572">
                  <c:v>2.546991769722096E-2</c:v>
                </c:pt>
                <c:pt idx="573">
                  <c:v>2.3492338883142252E-2</c:v>
                </c:pt>
                <c:pt idx="574">
                  <c:v>2.7167529660537176E-2</c:v>
                </c:pt>
                <c:pt idx="575">
                  <c:v>3.0374406379031136E-2</c:v>
                </c:pt>
                <c:pt idx="576">
                  <c:v>3.563724553476931E-2</c:v>
                </c:pt>
                <c:pt idx="577">
                  <c:v>3.5655539945309948E-2</c:v>
                </c:pt>
                <c:pt idx="578">
                  <c:v>3.3612126094500164E-2</c:v>
                </c:pt>
                <c:pt idx="579">
                  <c:v>3.3869424192469494E-2</c:v>
                </c:pt>
                <c:pt idx="580">
                  <c:v>3.3476705602994983E-2</c:v>
                </c:pt>
                <c:pt idx="581">
                  <c:v>3.7126945399977858E-2</c:v>
                </c:pt>
                <c:pt idx="582">
                  <c:v>3.8959723377874539E-2</c:v>
                </c:pt>
                <c:pt idx="583">
                  <c:v>3.8914247539714536E-2</c:v>
                </c:pt>
                <c:pt idx="584">
                  <c:v>3.4700611722018909E-2</c:v>
                </c:pt>
                <c:pt idx="585">
                  <c:v>3.1950456671238144E-2</c:v>
                </c:pt>
                <c:pt idx="586">
                  <c:v>2.9735609005351944E-2</c:v>
                </c:pt>
                <c:pt idx="587">
                  <c:v>2.6845716829423324E-2</c:v>
                </c:pt>
                <c:pt idx="588">
                  <c:v>2.520061556578445E-2</c:v>
                </c:pt>
                <c:pt idx="589">
                  <c:v>2.423977523549798E-2</c:v>
                </c:pt>
                <c:pt idx="590">
                  <c:v>2.668650368795434E-2</c:v>
                </c:pt>
                <c:pt idx="591">
                  <c:v>2.7727270992431184E-2</c:v>
                </c:pt>
                <c:pt idx="592">
                  <c:v>2.7793361855191056E-2</c:v>
                </c:pt>
                <c:pt idx="593">
                  <c:v>2.8424413810629514E-2</c:v>
                </c:pt>
                <c:pt idx="594">
                  <c:v>2.894991618158739E-2</c:v>
                </c:pt>
                <c:pt idx="595">
                  <c:v>2.7985832565474062E-2</c:v>
                </c:pt>
                <c:pt idx="596">
                  <c:v>2.9588382916959446E-2</c:v>
                </c:pt>
                <c:pt idx="597">
                  <c:v>2.8799346680699507E-2</c:v>
                </c:pt>
                <c:pt idx="598">
                  <c:v>2.6967397459287223E-2</c:v>
                </c:pt>
                <c:pt idx="599">
                  <c:v>2.7864616222988785E-2</c:v>
                </c:pt>
                <c:pt idx="600">
                  <c:v>2.7593413170849512E-2</c:v>
                </c:pt>
                <c:pt idx="601">
                  <c:v>2.8218919467208024E-2</c:v>
                </c:pt>
                <c:pt idx="602">
                  <c:v>2.9854377568494857E-2</c:v>
                </c:pt>
                <c:pt idx="603">
                  <c:v>2.9627170355323237E-2</c:v>
                </c:pt>
                <c:pt idx="604">
                  <c:v>2.9305469196799445E-2</c:v>
                </c:pt>
                <c:pt idx="605">
                  <c:v>2.9065291452802469E-2</c:v>
                </c:pt>
                <c:pt idx="606">
                  <c:v>3.1422591515320758E-2</c:v>
                </c:pt>
                <c:pt idx="607">
                  <c:v>3.1616234878820246E-2</c:v>
                </c:pt>
                <c:pt idx="608">
                  <c:v>3.256596150798774E-2</c:v>
                </c:pt>
                <c:pt idx="609">
                  <c:v>3.3714699250444138E-2</c:v>
                </c:pt>
                <c:pt idx="610">
                  <c:v>3.2000495692779601E-2</c:v>
                </c:pt>
                <c:pt idx="611">
                  <c:v>3.3435777107232098E-2</c:v>
                </c:pt>
                <c:pt idx="612">
                  <c:v>3.8715400018069696E-2</c:v>
                </c:pt>
                <c:pt idx="613">
                  <c:v>3.8879004963869618E-2</c:v>
                </c:pt>
                <c:pt idx="614">
                  <c:v>3.8804971591044644E-2</c:v>
                </c:pt>
                <c:pt idx="615">
                  <c:v>3.6788601744130664E-2</c:v>
                </c:pt>
                <c:pt idx="616">
                  <c:v>3.0119066390871439E-2</c:v>
                </c:pt>
                <c:pt idx="617">
                  <c:v>3.0033762660579465E-2</c:v>
                </c:pt>
                <c:pt idx="618">
                  <c:v>2.7525757553553496E-2</c:v>
                </c:pt>
                <c:pt idx="619">
                  <c:v>2.8836055846679125E-2</c:v>
                </c:pt>
                <c:pt idx="620">
                  <c:v>3.2821778605302235E-2</c:v>
                </c:pt>
                <c:pt idx="621">
                  <c:v>3.8616140267126245E-2</c:v>
                </c:pt>
                <c:pt idx="622">
                  <c:v>3.850171377519801E-2</c:v>
                </c:pt>
                <c:pt idx="623">
                  <c:v>3.8502235081759768E-2</c:v>
                </c:pt>
                <c:pt idx="624">
                  <c:v>3.5454713087093068E-2</c:v>
                </c:pt>
                <c:pt idx="625">
                  <c:v>3.1389375086016517E-2</c:v>
                </c:pt>
                <c:pt idx="626">
                  <c:v>4.3594363959748687E-2</c:v>
                </c:pt>
                <c:pt idx="627">
                  <c:v>5.0088857171040509E-2</c:v>
                </c:pt>
                <c:pt idx="628">
                  <c:v>5.9828294986970926E-2</c:v>
                </c:pt>
                <c:pt idx="629">
                  <c:v>6.7391552674661834E-2</c:v>
                </c:pt>
                <c:pt idx="630">
                  <c:v>6.2460554427995627E-2</c:v>
                </c:pt>
                <c:pt idx="631">
                  <c:v>6.2575125681722923E-2</c:v>
                </c:pt>
                <c:pt idx="632">
                  <c:v>5.6573411879404928E-2</c:v>
                </c:pt>
                <c:pt idx="633">
                  <c:v>5.2620157304609276E-2</c:v>
                </c:pt>
                <c:pt idx="634">
                  <c:v>5.682302668217791E-2</c:v>
                </c:pt>
                <c:pt idx="635">
                  <c:v>5.5166397347258755E-2</c:v>
                </c:pt>
                <c:pt idx="636">
                  <c:v>5.5616157845635207E-2</c:v>
                </c:pt>
                <c:pt idx="637">
                  <c:v>4.9719718033458336E-2</c:v>
                </c:pt>
                <c:pt idx="638">
                  <c:v>4.0790594008292248E-2</c:v>
                </c:pt>
                <c:pt idx="639">
                  <c:v>3.7857600050786235E-2</c:v>
                </c:pt>
                <c:pt idx="640">
                  <c:v>3.9623962410083431E-2</c:v>
                </c:pt>
                <c:pt idx="641">
                  <c:v>4.9387539340307825E-2</c:v>
                </c:pt>
                <c:pt idx="642">
                  <c:v>4.9160320331262955E-2</c:v>
                </c:pt>
                <c:pt idx="643">
                  <c:v>4.8909733712385724E-2</c:v>
                </c:pt>
                <c:pt idx="644">
                  <c:v>4.621806341174213E-2</c:v>
                </c:pt>
                <c:pt idx="645">
                  <c:v>3.7449986120013073E-2</c:v>
                </c:pt>
                <c:pt idx="646">
                  <c:v>4.0319403934070866E-2</c:v>
                </c:pt>
                <c:pt idx="647">
                  <c:v>3.9814382547989545E-2</c:v>
                </c:pt>
                <c:pt idx="648">
                  <c:v>3.730102421691156E-2</c:v>
                </c:pt>
                <c:pt idx="649">
                  <c:v>4.0007416071207377E-2</c:v>
                </c:pt>
                <c:pt idx="650">
                  <c:v>4.2941764711724603E-2</c:v>
                </c:pt>
                <c:pt idx="651">
                  <c:v>4.3556270157286199E-2</c:v>
                </c:pt>
                <c:pt idx="652">
                  <c:v>4.3000822243605637E-2</c:v>
                </c:pt>
                <c:pt idx="653">
                  <c:v>4.4513235281282967E-2</c:v>
                </c:pt>
                <c:pt idx="654">
                  <c:v>4.6629124526306118E-2</c:v>
                </c:pt>
                <c:pt idx="655">
                  <c:v>4.7160858143141811E-2</c:v>
                </c:pt>
                <c:pt idx="656">
                  <c:v>5.5102757548543796E-2</c:v>
                </c:pt>
                <c:pt idx="657">
                  <c:v>5.7067627270381449E-2</c:v>
                </c:pt>
                <c:pt idx="658">
                  <c:v>5.5220239045424266E-2</c:v>
                </c:pt>
                <c:pt idx="659">
                  <c:v>5.4905298831421978E-2</c:v>
                </c:pt>
                <c:pt idx="660">
                  <c:v>5.1966799075125795E-2</c:v>
                </c:pt>
                <c:pt idx="661">
                  <c:v>5.6381827791373726E-2</c:v>
                </c:pt>
                <c:pt idx="662">
                  <c:v>5.3532518712683962E-2</c:v>
                </c:pt>
                <c:pt idx="663">
                  <c:v>5.4037058648810497E-2</c:v>
                </c:pt>
                <c:pt idx="664">
                  <c:v>5.181956199051891E-2</c:v>
                </c:pt>
                <c:pt idx="665">
                  <c:v>4.813202530174801E-2</c:v>
                </c:pt>
                <c:pt idx="666">
                  <c:v>5.3693655059992768E-2</c:v>
                </c:pt>
                <c:pt idx="667">
                  <c:v>5.3448175557341618E-2</c:v>
                </c:pt>
                <c:pt idx="668">
                  <c:v>5.6608466183520459E-2</c:v>
                </c:pt>
                <c:pt idx="669">
                  <c:v>5.1291215765713341E-2</c:v>
                </c:pt>
                <c:pt idx="670">
                  <c:v>4.5129650422034935E-2</c:v>
                </c:pt>
                <c:pt idx="671">
                  <c:v>5.014203637942842E-2</c:v>
                </c:pt>
                <c:pt idx="672">
                  <c:v>5.1122283328649668E-2</c:v>
                </c:pt>
                <c:pt idx="673">
                  <c:v>5.2764229482205577E-2</c:v>
                </c:pt>
                <c:pt idx="674">
                  <c:v>5.2682107344916483E-2</c:v>
                </c:pt>
                <c:pt idx="675">
                  <c:v>4.3729131236296723E-2</c:v>
                </c:pt>
                <c:pt idx="676">
                  <c:v>4.4826935211813405E-2</c:v>
                </c:pt>
                <c:pt idx="677">
                  <c:v>4.6899048297250417E-2</c:v>
                </c:pt>
                <c:pt idx="678">
                  <c:v>4.6533665310357367E-2</c:v>
                </c:pt>
                <c:pt idx="679">
                  <c:v>5.024347738713892E-2</c:v>
                </c:pt>
                <c:pt idx="680">
                  <c:v>4.7319008062484159E-2</c:v>
                </c:pt>
                <c:pt idx="681">
                  <c:v>4.5417497805874681E-2</c:v>
                </c:pt>
                <c:pt idx="682">
                  <c:v>4.5399403544976076E-2</c:v>
                </c:pt>
                <c:pt idx="683">
                  <c:v>4.5013270291159847E-2</c:v>
                </c:pt>
                <c:pt idx="684">
                  <c:v>4.3702432439122502E-2</c:v>
                </c:pt>
                <c:pt idx="685">
                  <c:v>4.8073349644877764E-2</c:v>
                </c:pt>
                <c:pt idx="686">
                  <c:v>5.242575170564541E-2</c:v>
                </c:pt>
                <c:pt idx="687">
                  <c:v>5.0939855193173574E-2</c:v>
                </c:pt>
                <c:pt idx="688">
                  <c:v>4.8457397996290522E-2</c:v>
                </c:pt>
                <c:pt idx="689">
                  <c:v>4.5226558919828228E-2</c:v>
                </c:pt>
                <c:pt idx="690">
                  <c:v>4.1029336783137083E-2</c:v>
                </c:pt>
                <c:pt idx="691">
                  <c:v>4.2417241387681666E-2</c:v>
                </c:pt>
                <c:pt idx="692">
                  <c:v>4.6764081669465753E-2</c:v>
                </c:pt>
                <c:pt idx="693">
                  <c:v>4.315941487121655E-2</c:v>
                </c:pt>
                <c:pt idx="694">
                  <c:v>3.990665883178629E-2</c:v>
                </c:pt>
                <c:pt idx="695">
                  <c:v>3.8497711963918393E-2</c:v>
                </c:pt>
                <c:pt idx="696">
                  <c:v>3.4733219878228958E-2</c:v>
                </c:pt>
                <c:pt idx="697">
                  <c:v>3.3733824081766117E-2</c:v>
                </c:pt>
                <c:pt idx="698">
                  <c:v>3.7291623707590135E-2</c:v>
                </c:pt>
                <c:pt idx="699">
                  <c:v>4.573332841915756E-2</c:v>
                </c:pt>
                <c:pt idx="700">
                  <c:v>5.3599905624035521E-2</c:v>
                </c:pt>
                <c:pt idx="701">
                  <c:v>5.9069016385131103E-2</c:v>
                </c:pt>
                <c:pt idx="702">
                  <c:v>5.8348243207382598E-2</c:v>
                </c:pt>
                <c:pt idx="703">
                  <c:v>5.0913068452463045E-2</c:v>
                </c:pt>
                <c:pt idx="704">
                  <c:v>4.1516632077554447E-2</c:v>
                </c:pt>
                <c:pt idx="705">
                  <c:v>3.5064705146720686E-2</c:v>
                </c:pt>
                <c:pt idx="706">
                  <c:v>3.5595314307046343E-2</c:v>
                </c:pt>
                <c:pt idx="707">
                  <c:v>3.386088308260414E-2</c:v>
                </c:pt>
                <c:pt idx="708">
                  <c:v>3.4298533327704432E-2</c:v>
                </c:pt>
                <c:pt idx="709">
                  <c:v>3.375553490567889E-2</c:v>
                </c:pt>
                <c:pt idx="710">
                  <c:v>2.9507969616191551E-2</c:v>
                </c:pt>
                <c:pt idx="711">
                  <c:v>3.0251004226171441E-2</c:v>
                </c:pt>
                <c:pt idx="712">
                  <c:v>2.8210844226209071E-2</c:v>
                </c:pt>
                <c:pt idx="713">
                  <c:v>2.7310591140596776E-2</c:v>
                </c:pt>
                <c:pt idx="714">
                  <c:v>2.8593653430340871E-2</c:v>
                </c:pt>
                <c:pt idx="715">
                  <c:v>2.7970852752360654E-2</c:v>
                </c:pt>
                <c:pt idx="716">
                  <c:v>3.4211249941120687E-2</c:v>
                </c:pt>
                <c:pt idx="717">
                  <c:v>3.4960938506412922E-2</c:v>
                </c:pt>
                <c:pt idx="718">
                  <c:v>3.5414512718686939E-2</c:v>
                </c:pt>
                <c:pt idx="719">
                  <c:v>3.642561132610226E-2</c:v>
                </c:pt>
                <c:pt idx="720">
                  <c:v>3.6052393801370153E-2</c:v>
                </c:pt>
                <c:pt idx="721">
                  <c:v>3.965653403446795E-2</c:v>
                </c:pt>
                <c:pt idx="722">
                  <c:v>4.1619007433088426E-2</c:v>
                </c:pt>
                <c:pt idx="723">
                  <c:v>4.7906363055053205E-2</c:v>
                </c:pt>
                <c:pt idx="724">
                  <c:v>4.8266512732942982E-2</c:v>
                </c:pt>
                <c:pt idx="725">
                  <c:v>4.8725318012753684E-2</c:v>
                </c:pt>
                <c:pt idx="726">
                  <c:v>4.6927489028388274E-2</c:v>
                </c:pt>
                <c:pt idx="727">
                  <c:v>4.0599767987539691E-2</c:v>
                </c:pt>
                <c:pt idx="728">
                  <c:v>3.6784571430027217E-2</c:v>
                </c:pt>
                <c:pt idx="729">
                  <c:v>3.5118549734680732E-2</c:v>
                </c:pt>
                <c:pt idx="730">
                  <c:v>3.681526251856454E-2</c:v>
                </c:pt>
                <c:pt idx="731">
                  <c:v>3.8551855267772606E-2</c:v>
                </c:pt>
                <c:pt idx="732">
                  <c:v>4.1639667828854317E-2</c:v>
                </c:pt>
                <c:pt idx="733">
                  <c:v>4.1834782771882052E-2</c:v>
                </c:pt>
                <c:pt idx="734">
                  <c:v>3.8706259171318855E-2</c:v>
                </c:pt>
                <c:pt idx="735">
                  <c:v>3.862176179430199E-2</c:v>
                </c:pt>
                <c:pt idx="736">
                  <c:v>3.4569462842471574E-2</c:v>
                </c:pt>
                <c:pt idx="737">
                  <c:v>3.2493874535065317E-2</c:v>
                </c:pt>
                <c:pt idx="738">
                  <c:v>3.3107603398016008E-2</c:v>
                </c:pt>
                <c:pt idx="739">
                  <c:v>3.1166108010163937E-2</c:v>
                </c:pt>
                <c:pt idx="740">
                  <c:v>2.9366030474460326E-2</c:v>
                </c:pt>
                <c:pt idx="741">
                  <c:v>2.8460118507701925E-2</c:v>
                </c:pt>
                <c:pt idx="742">
                  <c:v>2.6104716699866696E-2</c:v>
                </c:pt>
                <c:pt idx="743">
                  <c:v>2.5681984494294839E-2</c:v>
                </c:pt>
                <c:pt idx="744">
                  <c:v>2.912890399164781E-2</c:v>
                </c:pt>
                <c:pt idx="745">
                  <c:v>2.930616263245411E-2</c:v>
                </c:pt>
                <c:pt idx="746">
                  <c:v>2.9237555752894356E-2</c:v>
                </c:pt>
                <c:pt idx="747">
                  <c:v>2.8972628271840859E-2</c:v>
                </c:pt>
                <c:pt idx="748">
                  <c:v>2.435294180597667E-2</c:v>
                </c:pt>
                <c:pt idx="749">
                  <c:v>2.4685921192785034E-2</c:v>
                </c:pt>
                <c:pt idx="750">
                  <c:v>2.4850286114747117E-2</c:v>
                </c:pt>
                <c:pt idx="751">
                  <c:v>2.4036069739006429E-2</c:v>
                </c:pt>
                <c:pt idx="752">
                  <c:v>2.4063525883792233E-2</c:v>
                </c:pt>
                <c:pt idx="753">
                  <c:v>2.4211344898577045E-2</c:v>
                </c:pt>
                <c:pt idx="754">
                  <c:v>2.3627757457516444E-2</c:v>
                </c:pt>
                <c:pt idx="755">
                  <c:v>2.2200205448396126E-2</c:v>
                </c:pt>
                <c:pt idx="756">
                  <c:v>2.4042255245660494E-2</c:v>
                </c:pt>
                <c:pt idx="757">
                  <c:v>2.2308756021286416E-2</c:v>
                </c:pt>
                <c:pt idx="758">
                  <c:v>2.2653456284898486E-2</c:v>
                </c:pt>
                <c:pt idx="759">
                  <c:v>2.2431531698112232E-2</c:v>
                </c:pt>
                <c:pt idx="760">
                  <c:v>1.9991163586118282E-2</c:v>
                </c:pt>
                <c:pt idx="761">
                  <c:v>2.1152623267774725E-2</c:v>
                </c:pt>
                <c:pt idx="762">
                  <c:v>2.0501711200199425E-2</c:v>
                </c:pt>
                <c:pt idx="763">
                  <c:v>2.0681050559717112E-2</c:v>
                </c:pt>
                <c:pt idx="764">
                  <c:v>2.3668056409752267E-2</c:v>
                </c:pt>
                <c:pt idx="765">
                  <c:v>2.2077916894156089E-2</c:v>
                </c:pt>
                <c:pt idx="766">
                  <c:v>2.1283803117324758E-2</c:v>
                </c:pt>
                <c:pt idx="767">
                  <c:v>1.9165826330097942E-2</c:v>
                </c:pt>
                <c:pt idx="768">
                  <c:v>1.5675006607333654E-2</c:v>
                </c:pt>
                <c:pt idx="769">
                  <c:v>1.5051097374586639E-2</c:v>
                </c:pt>
                <c:pt idx="770">
                  <c:v>1.6972463872239392E-2</c:v>
                </c:pt>
                <c:pt idx="771">
                  <c:v>1.8847288005637019E-2</c:v>
                </c:pt>
                <c:pt idx="772">
                  <c:v>2.0108153368907158E-2</c:v>
                </c:pt>
                <c:pt idx="773">
                  <c:v>2.1515391012125889E-2</c:v>
                </c:pt>
                <c:pt idx="774">
                  <c:v>1.9863040271476548E-2</c:v>
                </c:pt>
                <c:pt idx="775">
                  <c:v>2.1027061585143655E-2</c:v>
                </c:pt>
                <c:pt idx="776">
                  <c:v>2.3740074302353496E-2</c:v>
                </c:pt>
                <c:pt idx="777">
                  <c:v>2.4055833239772839E-2</c:v>
                </c:pt>
                <c:pt idx="778">
                  <c:v>2.603813705533841E-2</c:v>
                </c:pt>
                <c:pt idx="779">
                  <c:v>2.3383982554276636E-2</c:v>
                </c:pt>
                <c:pt idx="780">
                  <c:v>2.0264483188907587E-2</c:v>
                </c:pt>
                <c:pt idx="781">
                  <c:v>2.1165662082707971E-2</c:v>
                </c:pt>
                <c:pt idx="782">
                  <c:v>2.0069461918939401E-2</c:v>
                </c:pt>
                <c:pt idx="783">
                  <c:v>2.1700902195383884E-2</c:v>
                </c:pt>
                <c:pt idx="784">
                  <c:v>2.3377838203297349E-2</c:v>
                </c:pt>
                <c:pt idx="785">
                  <c:v>2.3665026701620632E-2</c:v>
                </c:pt>
                <c:pt idx="786">
                  <c:v>2.4299630725259203E-2</c:v>
                </c:pt>
                <c:pt idx="787">
                  <c:v>2.4599938994172468E-2</c:v>
                </c:pt>
                <c:pt idx="788">
                  <c:v>2.4178814656810953E-2</c:v>
                </c:pt>
                <c:pt idx="789">
                  <c:v>2.1249750407820879E-2</c:v>
                </c:pt>
                <c:pt idx="790">
                  <c:v>2.0601503032947808E-2</c:v>
                </c:pt>
                <c:pt idx="791">
                  <c:v>1.9720263043309542E-2</c:v>
                </c:pt>
                <c:pt idx="792">
                  <c:v>1.8494944901976052E-2</c:v>
                </c:pt>
                <c:pt idx="793">
                  <c:v>1.9471479433737206E-2</c:v>
                </c:pt>
                <c:pt idx="794">
                  <c:v>1.989428378930997E-2</c:v>
                </c:pt>
                <c:pt idx="795">
                  <c:v>2.0450580184717036E-2</c:v>
                </c:pt>
                <c:pt idx="796">
                  <c:v>2.1313824012112383E-2</c:v>
                </c:pt>
                <c:pt idx="797">
                  <c:v>2.1562653455704101E-2</c:v>
                </c:pt>
                <c:pt idx="798">
                  <c:v>2.1234500347724037E-2</c:v>
                </c:pt>
                <c:pt idx="799">
                  <c:v>2.5064648350633399E-2</c:v>
                </c:pt>
                <c:pt idx="800">
                  <c:v>2.6476084171164406E-2</c:v>
                </c:pt>
                <c:pt idx="801">
                  <c:v>3.1222303066135326E-2</c:v>
                </c:pt>
                <c:pt idx="802">
                  <c:v>3.2823149191742458E-2</c:v>
                </c:pt>
                <c:pt idx="803">
                  <c:v>3.3202550804085899E-2</c:v>
                </c:pt>
                <c:pt idx="804">
                  <c:v>3.1807976133664713E-2</c:v>
                </c:pt>
                <c:pt idx="805">
                  <c:v>2.875965668786205E-2</c:v>
                </c:pt>
                <c:pt idx="806">
                  <c:v>2.7771003390282614E-2</c:v>
                </c:pt>
                <c:pt idx="807">
                  <c:v>2.369042670243934E-2</c:v>
                </c:pt>
                <c:pt idx="808">
                  <c:v>2.4878525515581222E-2</c:v>
                </c:pt>
                <c:pt idx="809">
                  <c:v>2.3057970920413277E-2</c:v>
                </c:pt>
                <c:pt idx="810">
                  <c:v>2.3046258344867749E-2</c:v>
                </c:pt>
                <c:pt idx="811">
                  <c:v>2.4896770246029709E-2</c:v>
                </c:pt>
                <c:pt idx="812">
                  <c:v>2.4021801720306876E-2</c:v>
                </c:pt>
                <c:pt idx="813">
                  <c:v>2.5437943032463883E-2</c:v>
                </c:pt>
                <c:pt idx="814">
                  <c:v>2.6677363985077571E-2</c:v>
                </c:pt>
                <c:pt idx="815">
                  <c:v>2.7966431945239425E-2</c:v>
                </c:pt>
                <c:pt idx="816">
                  <c:v>2.9120487324957117E-2</c:v>
                </c:pt>
                <c:pt idx="817">
                  <c:v>3.0300704933436867E-2</c:v>
                </c:pt>
                <c:pt idx="818">
                  <c:v>2.9738605291518529E-2</c:v>
                </c:pt>
                <c:pt idx="819">
                  <c:v>3.2780553435374379E-2</c:v>
                </c:pt>
                <c:pt idx="820">
                  <c:v>3.7060298841049805E-2</c:v>
                </c:pt>
                <c:pt idx="821">
                  <c:v>3.9954959571233684E-2</c:v>
                </c:pt>
                <c:pt idx="822">
                  <c:v>4.4663417869832328E-2</c:v>
                </c:pt>
                <c:pt idx="823">
                  <c:v>4.3894973017956154E-2</c:v>
                </c:pt>
                <c:pt idx="824">
                  <c:v>4.3822905023082039E-2</c:v>
                </c:pt>
                <c:pt idx="825">
                  <c:v>4.6636652547238186E-2</c:v>
                </c:pt>
                <c:pt idx="826">
                  <c:v>5.0403635569068753E-2</c:v>
                </c:pt>
                <c:pt idx="827">
                  <c:v>5.290015907097597E-2</c:v>
                </c:pt>
                <c:pt idx="828">
                  <c:v>5.3471696170988979E-2</c:v>
                </c:pt>
                <c:pt idx="829">
                  <c:v>5.3399436335812817E-2</c:v>
                </c:pt>
                <c:pt idx="830">
                  <c:v>5.4267188220490557E-2</c:v>
                </c:pt>
                <c:pt idx="831">
                  <c:v>4.8715727537093273E-2</c:v>
                </c:pt>
                <c:pt idx="832">
                  <c:v>4.9936182628151082E-2</c:v>
                </c:pt>
                <c:pt idx="833">
                  <c:v>4.7081982294878075E-2</c:v>
                </c:pt>
                <c:pt idx="834">
                  <c:v>4.1575140683795461E-2</c:v>
                </c:pt>
                <c:pt idx="835">
                  <c:v>3.9709007878735138E-2</c:v>
                </c:pt>
                <c:pt idx="836">
                  <c:v>3.3829410042395286E-2</c:v>
                </c:pt>
                <c:pt idx="837">
                  <c:v>3.0399979711353057E-2</c:v>
                </c:pt>
                <c:pt idx="838">
                  <c:v>2.6709056581091354E-2</c:v>
                </c:pt>
                <c:pt idx="839">
                  <c:v>2.6563522274965654E-2</c:v>
                </c:pt>
                <c:pt idx="840">
                  <c:v>2.4957677632181825E-2</c:v>
                </c:pt>
                <c:pt idx="841">
                  <c:v>2.3768135364598708E-2</c:v>
                </c:pt>
                <c:pt idx="842">
                  <c:v>2.2756872893604538E-2</c:v>
                </c:pt>
                <c:pt idx="843">
                  <c:v>2.2954705447907692E-2</c:v>
                </c:pt>
                <c:pt idx="844">
                  <c:v>2.3266009969382835E-2</c:v>
                </c:pt>
                <c:pt idx="845">
                  <c:v>2.3814830913491999E-2</c:v>
                </c:pt>
                <c:pt idx="846">
                  <c:v>2.3308366839014227E-2</c:v>
                </c:pt>
                <c:pt idx="847">
                  <c:v>2.061795285697917E-2</c:v>
                </c:pt>
                <c:pt idx="848">
                  <c:v>1.9395547016148838E-2</c:v>
                </c:pt>
                <c:pt idx="849">
                  <c:v>2.0542717606299783E-2</c:v>
                </c:pt>
                <c:pt idx="850">
                  <c:v>1.9843810341609123E-2</c:v>
                </c:pt>
                <c:pt idx="851">
                  <c:v>2.1123894624030873E-2</c:v>
                </c:pt>
                <c:pt idx="852">
                  <c:v>2.0903814246229696E-2</c:v>
                </c:pt>
                <c:pt idx="853">
                  <c:v>2.1484572569901623E-2</c:v>
                </c:pt>
                <c:pt idx="854">
                  <c:v>2.3853095272827862E-2</c:v>
                </c:pt>
                <c:pt idx="855">
                  <c:v>2.4193968046358056E-2</c:v>
                </c:pt>
                <c:pt idx="856">
                  <c:v>2.9378037097593603E-2</c:v>
                </c:pt>
                <c:pt idx="857">
                  <c:v>2.6153379141734233E-2</c:v>
                </c:pt>
                <c:pt idx="858">
                  <c:v>2.5529429615557243E-2</c:v>
                </c:pt>
                <c:pt idx="859">
                  <c:v>2.7376147264162161E-2</c:v>
                </c:pt>
                <c:pt idx="860">
                  <c:v>2.3715878069000801E-2</c:v>
                </c:pt>
                <c:pt idx="861">
                  <c:v>2.6269886003457518E-2</c:v>
                </c:pt>
                <c:pt idx="862">
                  <c:v>2.687609958314064E-2</c:v>
                </c:pt>
                <c:pt idx="863">
                  <c:v>2.7462648873572561E-2</c:v>
                </c:pt>
                <c:pt idx="864">
                  <c:v>3.1428596842424196E-2</c:v>
                </c:pt>
                <c:pt idx="865">
                  <c:v>3.662914409468622E-2</c:v>
                </c:pt>
                <c:pt idx="866">
                  <c:v>3.7226174359836446E-2</c:v>
                </c:pt>
                <c:pt idx="867">
                  <c:v>4.0916280482028028E-2</c:v>
                </c:pt>
                <c:pt idx="868">
                  <c:v>4.4450438229407523E-2</c:v>
                </c:pt>
                <c:pt idx="869">
                  <c:v>3.8484092803103012E-2</c:v>
                </c:pt>
                <c:pt idx="870">
                  <c:v>4.0351566315572338E-2</c:v>
                </c:pt>
                <c:pt idx="871">
                  <c:v>3.9472022876311255E-2</c:v>
                </c:pt>
                <c:pt idx="872">
                  <c:v>3.5046562206451012E-2</c:v>
                </c:pt>
                <c:pt idx="873">
                  <c:v>3.7099771804412776E-2</c:v>
                </c:pt>
                <c:pt idx="874">
                  <c:v>3.6386370982336116E-2</c:v>
                </c:pt>
                <c:pt idx="875">
                  <c:v>3.4714173229911112E-2</c:v>
                </c:pt>
                <c:pt idx="876">
                  <c:v>3.3956801425579185E-2</c:v>
                </c:pt>
                <c:pt idx="877">
                  <c:v>3.2059828216851244E-2</c:v>
                </c:pt>
                <c:pt idx="878">
                  <c:v>3.3224595890165076E-2</c:v>
                </c:pt>
                <c:pt idx="879">
                  <c:v>3.2075005737488005E-2</c:v>
                </c:pt>
                <c:pt idx="880">
                  <c:v>3.1783601347544224E-2</c:v>
                </c:pt>
                <c:pt idx="881">
                  <c:v>3.2606532364613583E-2</c:v>
                </c:pt>
                <c:pt idx="882">
                  <c:v>3.1486448259751845E-2</c:v>
                </c:pt>
                <c:pt idx="883">
                  <c:v>3.1609664133849649E-2</c:v>
                </c:pt>
                <c:pt idx="884">
                  <c:v>3.2383621559115415E-2</c:v>
                </c:pt>
                <c:pt idx="885">
                  <c:v>2.9953206331805468E-2</c:v>
                </c:pt>
                <c:pt idx="886">
                  <c:v>2.5747386276274303E-2</c:v>
                </c:pt>
                <c:pt idx="887">
                  <c:v>2.2902646251720858E-2</c:v>
                </c:pt>
                <c:pt idx="888">
                  <c:v>2.1772127348440883E-2</c:v>
                </c:pt>
                <c:pt idx="889">
                  <c:v>2.3821039605595437E-2</c:v>
                </c:pt>
                <c:pt idx="890">
                  <c:v>2.5767419625307701E-2</c:v>
                </c:pt>
                <c:pt idx="891">
                  <c:v>2.7098377988980113E-2</c:v>
                </c:pt>
                <c:pt idx="892">
                  <c:v>3.1425649609480195E-2</c:v>
                </c:pt>
                <c:pt idx="893">
                  <c:v>3.4914001523086137E-2</c:v>
                </c:pt>
                <c:pt idx="894">
                  <c:v>4.9306110042301343E-2</c:v>
                </c:pt>
                <c:pt idx="895">
                  <c:v>6.1371196227885345E-2</c:v>
                </c:pt>
                <c:pt idx="896">
                  <c:v>7.3216960768325678E-2</c:v>
                </c:pt>
                <c:pt idx="897">
                  <c:v>8.1313877422294081E-2</c:v>
                </c:pt>
                <c:pt idx="898">
                  <c:v>7.0525985628329749E-2</c:v>
                </c:pt>
                <c:pt idx="899">
                  <c:v>6.7922659548521613E-2</c:v>
                </c:pt>
                <c:pt idx="900">
                  <c:v>5.3967520719223172E-2</c:v>
                </c:pt>
                <c:pt idx="901">
                  <c:v>4.7929031729317104E-2</c:v>
                </c:pt>
                <c:pt idx="902">
                  <c:v>4.5740458836842267E-2</c:v>
                </c:pt>
                <c:pt idx="903">
                  <c:v>3.8065082322602008E-2</c:v>
                </c:pt>
                <c:pt idx="904">
                  <c:v>3.488944011044616E-2</c:v>
                </c:pt>
                <c:pt idx="905">
                  <c:v>2.9051457617341032E-2</c:v>
                </c:pt>
                <c:pt idx="906">
                  <c:v>2.8272083425815726E-2</c:v>
                </c:pt>
                <c:pt idx="907">
                  <c:v>2.8629533529276847E-2</c:v>
                </c:pt>
                <c:pt idx="908">
                  <c:v>3.2084751634526579E-2</c:v>
                </c:pt>
                <c:pt idx="909">
                  <c:v>3.4508337942488691E-2</c:v>
                </c:pt>
                <c:pt idx="910">
                  <c:v>3.6557874340233949E-2</c:v>
                </c:pt>
                <c:pt idx="911">
                  <c:v>3.7967078519871092E-2</c:v>
                </c:pt>
                <c:pt idx="912">
                  <c:v>4.1515040171815606E-2</c:v>
                </c:pt>
                <c:pt idx="913">
                  <c:v>4.2419729798330613E-2</c:v>
                </c:pt>
                <c:pt idx="914">
                  <c:v>4.4298916308548805E-2</c:v>
                </c:pt>
                <c:pt idx="915">
                  <c:v>4.4591520845667032E-2</c:v>
                </c:pt>
                <c:pt idx="916">
                  <c:v>4.030805437044778E-2</c:v>
                </c:pt>
                <c:pt idx="917">
                  <c:v>3.9986577751688832E-2</c:v>
                </c:pt>
                <c:pt idx="918">
                  <c:v>3.771840787369829E-2</c:v>
                </c:pt>
                <c:pt idx="919">
                  <c:v>3.6603653259378463E-2</c:v>
                </c:pt>
                <c:pt idx="920">
                  <c:v>3.6070273650797152E-2</c:v>
                </c:pt>
                <c:pt idx="921">
                  <c:v>3.327459410344797E-2</c:v>
                </c:pt>
                <c:pt idx="922">
                  <c:v>3.3404997267642317E-2</c:v>
                </c:pt>
                <c:pt idx="923">
                  <c:v>3.4430010041154951E-2</c:v>
                </c:pt>
                <c:pt idx="924">
                  <c:v>3.4900412210981405E-2</c:v>
                </c:pt>
                <c:pt idx="925">
                  <c:v>3.7921360827409781E-2</c:v>
                </c:pt>
                <c:pt idx="926">
                  <c:v>3.8768185350906988E-2</c:v>
                </c:pt>
                <c:pt idx="927">
                  <c:v>3.9719248138248932E-2</c:v>
                </c:pt>
                <c:pt idx="928">
                  <c:v>4.3425556801088852E-2</c:v>
                </c:pt>
                <c:pt idx="929">
                  <c:v>5.0421258874052841E-2</c:v>
                </c:pt>
                <c:pt idx="930">
                  <c:v>4.7459546497269745E-2</c:v>
                </c:pt>
                <c:pt idx="931">
                  <c:v>4.4714126029765877E-2</c:v>
                </c:pt>
                <c:pt idx="932">
                  <c:v>4.037497228087094E-2</c:v>
                </c:pt>
                <c:pt idx="933">
                  <c:v>3.1507456221042722E-2</c:v>
                </c:pt>
                <c:pt idx="934">
                  <c:v>3.4700931426703073E-2</c:v>
                </c:pt>
                <c:pt idx="935">
                  <c:v>3.405943900541037E-2</c:v>
                </c:pt>
                <c:pt idx="936">
                  <c:v>3.3715699614373311E-2</c:v>
                </c:pt>
                <c:pt idx="937">
                  <c:v>3.5626711520992019E-2</c:v>
                </c:pt>
                <c:pt idx="938">
                  <c:v>3.5425211881976532E-2</c:v>
                </c:pt>
                <c:pt idx="939">
                  <c:v>3.3821548801923181E-2</c:v>
                </c:pt>
                <c:pt idx="940">
                  <c:v>3.4501590930371182E-2</c:v>
                </c:pt>
                <c:pt idx="941">
                  <c:v>3.4146830352955487E-2</c:v>
                </c:pt>
                <c:pt idx="942">
                  <c:v>3.1769268539900641E-2</c:v>
                </c:pt>
                <c:pt idx="943">
                  <c:v>3.2014955438450607E-2</c:v>
                </c:pt>
                <c:pt idx="944">
                  <c:v>3.3022234068403912E-2</c:v>
                </c:pt>
                <c:pt idx="945">
                  <c:v>3.0897218162469802E-2</c:v>
                </c:pt>
                <c:pt idx="946">
                  <c:v>3.334817369161476E-2</c:v>
                </c:pt>
                <c:pt idx="947">
                  <c:v>3.4019864056860541E-2</c:v>
                </c:pt>
                <c:pt idx="948">
                  <c:v>3.1670927698468472E-2</c:v>
                </c:pt>
                <c:pt idx="949">
                  <c:v>2.9891863331308711E-2</c:v>
                </c:pt>
                <c:pt idx="950">
                  <c:v>3.0688880811863405E-2</c:v>
                </c:pt>
                <c:pt idx="951">
                  <c:v>3.0805190805113635E-2</c:v>
                </c:pt>
                <c:pt idx="952">
                  <c:v>3.0458049368046528E-2</c:v>
                </c:pt>
                <c:pt idx="953">
                  <c:v>3.0562373633739828E-2</c:v>
                </c:pt>
                <c:pt idx="954">
                  <c:v>2.7090549258604647E-2</c:v>
                </c:pt>
                <c:pt idx="955">
                  <c:v>2.7472748195614249E-2</c:v>
                </c:pt>
                <c:pt idx="956">
                  <c:v>2.6412165383853849E-2</c:v>
                </c:pt>
                <c:pt idx="957">
                  <c:v>2.632724165941823E-2</c:v>
                </c:pt>
                <c:pt idx="958">
                  <c:v>2.542797673256187E-2</c:v>
                </c:pt>
                <c:pt idx="959">
                  <c:v>2.32806520592935E-2</c:v>
                </c:pt>
                <c:pt idx="960">
                  <c:v>2.3313558280882218E-2</c:v>
                </c:pt>
                <c:pt idx="961">
                  <c:v>2.5208855214164001E-2</c:v>
                </c:pt>
                <c:pt idx="962">
                  <c:v>2.4463010669084309E-2</c:v>
                </c:pt>
                <c:pt idx="963">
                  <c:v>2.5413914463844296E-2</c:v>
                </c:pt>
                <c:pt idx="964">
                  <c:v>2.3401911022804499E-2</c:v>
                </c:pt>
                <c:pt idx="965">
                  <c:v>2.2139101043447056E-2</c:v>
                </c:pt>
                <c:pt idx="966">
                  <c:v>2.3172936662978393E-2</c:v>
                </c:pt>
                <c:pt idx="967">
                  <c:v>2.3132601001011992E-2</c:v>
                </c:pt>
                <c:pt idx="968">
                  <c:v>2.2610032953139111E-2</c:v>
                </c:pt>
                <c:pt idx="969">
                  <c:v>2.2254581592702716E-2</c:v>
                </c:pt>
                <c:pt idx="970">
                  <c:v>2.2372076050315971E-2</c:v>
                </c:pt>
                <c:pt idx="971">
                  <c:v>2.2851997262291524E-2</c:v>
                </c:pt>
                <c:pt idx="972">
                  <c:v>2.5123745611522925E-2</c:v>
                </c:pt>
                <c:pt idx="973">
                  <c:v>2.4778082424899484E-2</c:v>
                </c:pt>
                <c:pt idx="974">
                  <c:v>2.6354690712618041E-2</c:v>
                </c:pt>
                <c:pt idx="975">
                  <c:v>3.0825368983670842E-2</c:v>
                </c:pt>
                <c:pt idx="976">
                  <c:v>3.3084476898399197E-2</c:v>
                </c:pt>
                <c:pt idx="977">
                  <c:v>3.4497466566057067E-2</c:v>
                </c:pt>
                <c:pt idx="978">
                  <c:v>3.5442961966703788E-2</c:v>
                </c:pt>
                <c:pt idx="979">
                  <c:v>3.2573703686566306E-2</c:v>
                </c:pt>
                <c:pt idx="980">
                  <c:v>3.5340124034243116E-2</c:v>
                </c:pt>
                <c:pt idx="981">
                  <c:v>3.7182393062813568E-2</c:v>
                </c:pt>
                <c:pt idx="982">
                  <c:v>3.8477589568641501E-2</c:v>
                </c:pt>
                <c:pt idx="983">
                  <c:v>4.0595010471208531E-2</c:v>
                </c:pt>
                <c:pt idx="984">
                  <c:v>4.1224422422678236E-2</c:v>
                </c:pt>
                <c:pt idx="985">
                  <c:v>4.2013861388768767E-2</c:v>
                </c:pt>
                <c:pt idx="986">
                  <c:v>4.0994936208624107E-2</c:v>
                </c:pt>
                <c:pt idx="987">
                  <c:v>4.1778513541935992E-2</c:v>
                </c:pt>
                <c:pt idx="988">
                  <c:v>3.8920137003774349E-2</c:v>
                </c:pt>
                <c:pt idx="989">
                  <c:v>3.9612116744268615E-2</c:v>
                </c:pt>
                <c:pt idx="990">
                  <c:v>4.102162250452885E-2</c:v>
                </c:pt>
                <c:pt idx="991">
                  <c:v>3.9640466260926897E-2</c:v>
                </c:pt>
                <c:pt idx="992">
                  <c:v>3.9872472025866114E-2</c:v>
                </c:pt>
                <c:pt idx="993">
                  <c:v>4.310989835453706E-2</c:v>
                </c:pt>
                <c:pt idx="994">
                  <c:v>4.537940008853044E-2</c:v>
                </c:pt>
                <c:pt idx="995">
                  <c:v>4.7543895492747214E-2</c:v>
                </c:pt>
                <c:pt idx="996">
                  <c:v>5.1523120281838766E-2</c:v>
                </c:pt>
                <c:pt idx="997">
                  <c:v>5.4341496658128985E-2</c:v>
                </c:pt>
                <c:pt idx="998">
                  <c:v>5.8671047480795116E-2</c:v>
                </c:pt>
                <c:pt idx="999">
                  <c:v>5.9771909517506827E-2</c:v>
                </c:pt>
                <c:pt idx="1000">
                  <c:v>5.6567253482806196E-2</c:v>
                </c:pt>
                <c:pt idx="1001">
                  <c:v>5.4668072087159923E-2</c:v>
                </c:pt>
                <c:pt idx="1002">
                  <c:v>4.9970665480293094E-2</c:v>
                </c:pt>
                <c:pt idx="1003">
                  <c:v>5.1089795407095046E-2</c:v>
                </c:pt>
                <c:pt idx="1004">
                  <c:v>5.5025845366484291E-2</c:v>
                </c:pt>
                <c:pt idx="1005">
                  <c:v>5.6331704839300195E-2</c:v>
                </c:pt>
                <c:pt idx="1006">
                  <c:v>5.8017830343238021E-2</c:v>
                </c:pt>
                <c:pt idx="1007">
                  <c:v>5.9995651873388317E-2</c:v>
                </c:pt>
                <c:pt idx="1008">
                  <c:v>6.6325358088780706E-2</c:v>
                </c:pt>
                <c:pt idx="1009">
                  <c:v>6.5316829200141868E-2</c:v>
                </c:pt>
                <c:pt idx="1010">
                  <c:v>6.9324002245952074E-2</c:v>
                </c:pt>
                <c:pt idx="1011">
                  <c:v>7.1605660862050891E-2</c:v>
                </c:pt>
                <c:pt idx="1012">
                  <c:v>7.6147176214658843E-2</c:v>
                </c:pt>
                <c:pt idx="1013">
                  <c:v>8.1250076839669783E-2</c:v>
                </c:pt>
                <c:pt idx="1014">
                  <c:v>8.2922052379467523E-2</c:v>
                </c:pt>
                <c:pt idx="1015">
                  <c:v>8.4774853862743096E-2</c:v>
                </c:pt>
                <c:pt idx="1016">
                  <c:v>8.1679438948351044E-2</c:v>
                </c:pt>
                <c:pt idx="1017">
                  <c:v>8.5281459298098591E-2</c:v>
                </c:pt>
                <c:pt idx="1018">
                  <c:v>8.5673043923362557E-2</c:v>
                </c:pt>
                <c:pt idx="1019">
                  <c:v>8.7244744224212828E-2</c:v>
                </c:pt>
                <c:pt idx="1020">
                  <c:v>8.4786579638344114E-2</c:v>
                </c:pt>
                <c:pt idx="1021">
                  <c:v>8.2684354367461493E-2</c:v>
                </c:pt>
                <c:pt idx="1022">
                  <c:v>8.4712622231408324E-2</c:v>
                </c:pt>
                <c:pt idx="1023">
                  <c:v>8.7757912085930562E-2</c:v>
                </c:pt>
                <c:pt idx="1024">
                  <c:v>9.1154355249042557E-2</c:v>
                </c:pt>
                <c:pt idx="1025">
                  <c:v>9.0907152506286393E-2</c:v>
                </c:pt>
                <c:pt idx="1026">
                  <c:v>9.48725502400833E-2</c:v>
                </c:pt>
                <c:pt idx="1027">
                  <c:v>9.0774304963970681E-2</c:v>
                </c:pt>
                <c:pt idx="1028">
                  <c:v>9.3797585336910461E-2</c:v>
                </c:pt>
                <c:pt idx="1029">
                  <c:v>9.4236640073172867E-2</c:v>
                </c:pt>
                <c:pt idx="1030">
                  <c:v>8.9282186719567835E-2</c:v>
                </c:pt>
                <c:pt idx="1031">
                  <c:v>9.3961540451698411E-2</c:v>
                </c:pt>
                <c:pt idx="1032">
                  <c:v>9.0012244595579091E-2</c:v>
                </c:pt>
                <c:pt idx="1033">
                  <c:v>9.3390830586143309E-2</c:v>
                </c:pt>
                <c:pt idx="1034">
                  <c:v>9.0955455374645916E-2</c:v>
                </c:pt>
                <c:pt idx="1035">
                  <c:v>8.4206310060946754E-2</c:v>
                </c:pt>
                <c:pt idx="1036">
                  <c:v>7.9271606351378837E-2</c:v>
                </c:pt>
                <c:pt idx="1037">
                  <c:v>6.6008368086495794E-2</c:v>
                </c:pt>
                <c:pt idx="1038">
                  <c:v>6.4862495628407027E-2</c:v>
                </c:pt>
                <c:pt idx="1039">
                  <c:v>5.687111891806941E-2</c:v>
                </c:pt>
                <c:pt idx="1040">
                  <c:v>4.8986949609185218E-2</c:v>
                </c:pt>
                <c:pt idx="1041">
                  <c:v>5.2889092706815612E-2</c:v>
                </c:pt>
                <c:pt idx="1042">
                  <c:v>4.8757477155190042E-2</c:v>
                </c:pt>
                <c:pt idx="1043">
                  <c:v>5.2328197218381334E-2</c:v>
                </c:pt>
                <c:pt idx="1044">
                  <c:v>5.6484755361309334E-2</c:v>
                </c:pt>
                <c:pt idx="1045">
                  <c:v>5.9258079734710693E-2</c:v>
                </c:pt>
                <c:pt idx="1046">
                  <c:v>6.0162992884201481E-2</c:v>
                </c:pt>
                <c:pt idx="1047">
                  <c:v>5.7319489836240752E-2</c:v>
                </c:pt>
                <c:pt idx="1048">
                  <c:v>5.7969945645931741E-2</c:v>
                </c:pt>
                <c:pt idx="1049">
                  <c:v>5.327616450720208E-2</c:v>
                </c:pt>
                <c:pt idx="1050">
                  <c:v>5.4158335916716531E-2</c:v>
                </c:pt>
                <c:pt idx="1051">
                  <c:v>6.740504499662453E-2</c:v>
                </c:pt>
                <c:pt idx="1052">
                  <c:v>7.6427353030104075E-2</c:v>
                </c:pt>
                <c:pt idx="1053">
                  <c:v>8.0365628196218522E-2</c:v>
                </c:pt>
                <c:pt idx="1054">
                  <c:v>7.9979600009941684E-2</c:v>
                </c:pt>
                <c:pt idx="1055">
                  <c:v>7.3504945933549115E-2</c:v>
                </c:pt>
                <c:pt idx="1056">
                  <c:v>6.5845879011725644E-2</c:v>
                </c:pt>
                <c:pt idx="1057">
                  <c:v>6.5191748204327271E-2</c:v>
                </c:pt>
                <c:pt idx="1058">
                  <c:v>6.7740568904492274E-2</c:v>
                </c:pt>
                <c:pt idx="1059">
                  <c:v>6.5426612684199387E-2</c:v>
                </c:pt>
                <c:pt idx="1060">
                  <c:v>5.91673855895756E-2</c:v>
                </c:pt>
                <c:pt idx="1061">
                  <c:v>5.5106649825811607E-2</c:v>
                </c:pt>
                <c:pt idx="1062">
                  <c:v>5.2395000727213807E-2</c:v>
                </c:pt>
                <c:pt idx="1063">
                  <c:v>5.2677097115145871E-2</c:v>
                </c:pt>
                <c:pt idx="1064">
                  <c:v>5.7162457784285317E-2</c:v>
                </c:pt>
                <c:pt idx="1065">
                  <c:v>5.8781834698171539E-2</c:v>
                </c:pt>
                <c:pt idx="1066">
                  <c:v>5.701753030847434E-2</c:v>
                </c:pt>
                <c:pt idx="1067">
                  <c:v>5.2927971892670636E-2</c:v>
                </c:pt>
                <c:pt idx="1068">
                  <c:v>5.3636306656778265E-2</c:v>
                </c:pt>
                <c:pt idx="1069">
                  <c:v>4.9978242120179137E-2</c:v>
                </c:pt>
                <c:pt idx="1070">
                  <c:v>5.1692768679150174E-2</c:v>
                </c:pt>
                <c:pt idx="1071">
                  <c:v>5.2348837614812134E-2</c:v>
                </c:pt>
                <c:pt idx="1072">
                  <c:v>5.3952509022347071E-2</c:v>
                </c:pt>
                <c:pt idx="1073">
                  <c:v>5.3643251726233604E-2</c:v>
                </c:pt>
                <c:pt idx="1074">
                  <c:v>5.2322296222644296E-2</c:v>
                </c:pt>
                <c:pt idx="1075">
                  <c:v>5.5164576098817475E-2</c:v>
                </c:pt>
                <c:pt idx="1076">
                  <c:v>4.813073432174695E-2</c:v>
                </c:pt>
                <c:pt idx="1077">
                  <c:v>5.0265511590454504E-2</c:v>
                </c:pt>
                <c:pt idx="1078">
                  <c:v>4.9654400273726577E-2</c:v>
                </c:pt>
                <c:pt idx="1079">
                  <c:v>4.563962718199209E-2</c:v>
                </c:pt>
                <c:pt idx="1080">
                  <c:v>4.6814103603361377E-2</c:v>
                </c:pt>
                <c:pt idx="1081">
                  <c:v>4.493296750577809E-2</c:v>
                </c:pt>
                <c:pt idx="1082">
                  <c:v>4.5366183890218258E-2</c:v>
                </c:pt>
                <c:pt idx="1083">
                  <c:v>4.7530668903192019E-2</c:v>
                </c:pt>
                <c:pt idx="1084">
                  <c:v>5.1755683775152092E-2</c:v>
                </c:pt>
                <c:pt idx="1085">
                  <c:v>5.2785491493055295E-2</c:v>
                </c:pt>
                <c:pt idx="1086">
                  <c:v>5.5732510531713478E-2</c:v>
                </c:pt>
                <c:pt idx="1087">
                  <c:v>5.5261616439704786E-2</c:v>
                </c:pt>
              </c:numCache>
            </c:numRef>
          </c:val>
          <c:extLst>
            <c:ext xmlns:c16="http://schemas.microsoft.com/office/drawing/2014/chart" uri="{C3380CC4-5D6E-409C-BE32-E72D297353CC}">
              <c16:uniqueId val="{00000000-2B5F-4852-990D-D4FC3BD1DE07}"/>
            </c:ext>
          </c:extLst>
        </c:ser>
        <c:ser>
          <c:idx val="5"/>
          <c:order val="2"/>
          <c:tx>
            <c:strRef>
              <c:f>'Finansiel stressindikator'!$G$7</c:f>
              <c:strCache>
                <c:ptCount val="1"/>
                <c:pt idx="0">
                  <c:v>Banksektoren</c:v>
                </c:pt>
              </c:strCache>
            </c:strRef>
          </c:tx>
          <c:spPr>
            <a:solidFill>
              <a:schemeClr val="accent2"/>
            </a:solidFill>
          </c:spP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stressindikator'!$G$8:$G$1095</c:f>
              <c:numCache>
                <c:formatCode>0.000</c:formatCode>
                <c:ptCount val="1088"/>
                <c:pt idx="0">
                  <c:v>0.13147239975853672</c:v>
                </c:pt>
                <c:pt idx="1">
                  <c:v>0.13202183172855919</c:v>
                </c:pt>
                <c:pt idx="2">
                  <c:v>0.14022204400754124</c:v>
                </c:pt>
                <c:pt idx="3">
                  <c:v>0.15233310491193813</c:v>
                </c:pt>
                <c:pt idx="4">
                  <c:v>0.15989473622440889</c:v>
                </c:pt>
                <c:pt idx="5">
                  <c:v>0.16158699695296025</c:v>
                </c:pt>
                <c:pt idx="6">
                  <c:v>0.15454748847493024</c:v>
                </c:pt>
                <c:pt idx="7">
                  <c:v>0.16073111951067298</c:v>
                </c:pt>
                <c:pt idx="8">
                  <c:v>0.16272661058044188</c:v>
                </c:pt>
                <c:pt idx="9">
                  <c:v>0.16039645986779544</c:v>
                </c:pt>
                <c:pt idx="10">
                  <c:v>0.15371916865265112</c:v>
                </c:pt>
                <c:pt idx="11">
                  <c:v>0.12832478387134755</c:v>
                </c:pt>
                <c:pt idx="12">
                  <c:v>0.11504679941839391</c:v>
                </c:pt>
                <c:pt idx="13">
                  <c:v>0.11100940248718086</c:v>
                </c:pt>
                <c:pt idx="14">
                  <c:v>0.11497139211820559</c:v>
                </c:pt>
                <c:pt idx="15">
                  <c:v>0.13620220593981636</c:v>
                </c:pt>
                <c:pt idx="16">
                  <c:v>0.13190633398131962</c:v>
                </c:pt>
                <c:pt idx="17">
                  <c:v>0.12206130779192133</c:v>
                </c:pt>
                <c:pt idx="18">
                  <c:v>0.12224670309874483</c:v>
                </c:pt>
                <c:pt idx="19">
                  <c:v>0.11780986007641127</c:v>
                </c:pt>
                <c:pt idx="20">
                  <c:v>0.12136871516592609</c:v>
                </c:pt>
                <c:pt idx="21">
                  <c:v>0.12009362784986483</c:v>
                </c:pt>
                <c:pt idx="22">
                  <c:v>0.11971892973223022</c:v>
                </c:pt>
                <c:pt idx="23">
                  <c:v>0.10799879607375891</c:v>
                </c:pt>
                <c:pt idx="24">
                  <c:v>0.10355532603854296</c:v>
                </c:pt>
                <c:pt idx="25">
                  <c:v>0.1091398803725214</c:v>
                </c:pt>
                <c:pt idx="26">
                  <c:v>0.10314911014581379</c:v>
                </c:pt>
                <c:pt idx="27">
                  <c:v>9.6704745426815619E-2</c:v>
                </c:pt>
                <c:pt idx="28">
                  <c:v>0.10080214170215929</c:v>
                </c:pt>
                <c:pt idx="29">
                  <c:v>9.8440786963081797E-2</c:v>
                </c:pt>
                <c:pt idx="30">
                  <c:v>0.10801569230784194</c:v>
                </c:pt>
                <c:pt idx="31">
                  <c:v>0.10693981977709224</c:v>
                </c:pt>
                <c:pt idx="32">
                  <c:v>0.10542083963565316</c:v>
                </c:pt>
                <c:pt idx="33">
                  <c:v>0.10562041141557847</c:v>
                </c:pt>
                <c:pt idx="34">
                  <c:v>8.9431244892713216E-2</c:v>
                </c:pt>
                <c:pt idx="35">
                  <c:v>8.9781984779658611E-2</c:v>
                </c:pt>
                <c:pt idx="36">
                  <c:v>8.8475175086750943E-2</c:v>
                </c:pt>
                <c:pt idx="37">
                  <c:v>8.4033741077242305E-2</c:v>
                </c:pt>
                <c:pt idx="38">
                  <c:v>8.7848854424775538E-2</c:v>
                </c:pt>
                <c:pt idx="39">
                  <c:v>8.9342727541987438E-2</c:v>
                </c:pt>
                <c:pt idx="40">
                  <c:v>8.430695767810166E-2</c:v>
                </c:pt>
                <c:pt idx="41">
                  <c:v>8.3774287996929556E-2</c:v>
                </c:pt>
                <c:pt idx="42">
                  <c:v>8.2232451006606908E-2</c:v>
                </c:pt>
                <c:pt idx="43">
                  <c:v>7.6611821720417667E-2</c:v>
                </c:pt>
                <c:pt idx="44">
                  <c:v>7.2128696511470997E-2</c:v>
                </c:pt>
                <c:pt idx="45">
                  <c:v>6.7541170478358364E-2</c:v>
                </c:pt>
                <c:pt idx="46">
                  <c:v>6.2303102025487896E-2</c:v>
                </c:pt>
                <c:pt idx="47">
                  <c:v>6.5740919211066076E-2</c:v>
                </c:pt>
                <c:pt idx="48">
                  <c:v>6.9513497717049802E-2</c:v>
                </c:pt>
                <c:pt idx="49">
                  <c:v>7.0096483786609237E-2</c:v>
                </c:pt>
                <c:pt idx="50">
                  <c:v>7.6209024221326069E-2</c:v>
                </c:pt>
                <c:pt idx="51">
                  <c:v>7.4133876071092147E-2</c:v>
                </c:pt>
                <c:pt idx="52">
                  <c:v>7.2845125661090304E-2</c:v>
                </c:pt>
                <c:pt idx="53">
                  <c:v>7.7671930256525676E-2</c:v>
                </c:pt>
                <c:pt idx="54">
                  <c:v>7.280371393499957E-2</c:v>
                </c:pt>
                <c:pt idx="55">
                  <c:v>7.3023583325853153E-2</c:v>
                </c:pt>
                <c:pt idx="56">
                  <c:v>7.2463172962548408E-2</c:v>
                </c:pt>
                <c:pt idx="57">
                  <c:v>6.6657600639359257E-2</c:v>
                </c:pt>
                <c:pt idx="58">
                  <c:v>6.6318852562285438E-2</c:v>
                </c:pt>
                <c:pt idx="59">
                  <c:v>6.6634778019395116E-2</c:v>
                </c:pt>
                <c:pt idx="60">
                  <c:v>6.8295228185740159E-2</c:v>
                </c:pt>
                <c:pt idx="61">
                  <c:v>7.4058113542745135E-2</c:v>
                </c:pt>
                <c:pt idx="62">
                  <c:v>7.6194666419335144E-2</c:v>
                </c:pt>
                <c:pt idx="63">
                  <c:v>7.3503420608721268E-2</c:v>
                </c:pt>
                <c:pt idx="64">
                  <c:v>6.7326357811318724E-2</c:v>
                </c:pt>
                <c:pt idx="65">
                  <c:v>5.7145995908327273E-2</c:v>
                </c:pt>
                <c:pt idx="66">
                  <c:v>5.1398390142068581E-2</c:v>
                </c:pt>
                <c:pt idx="67">
                  <c:v>5.4444511970062781E-2</c:v>
                </c:pt>
                <c:pt idx="68">
                  <c:v>5.8233195301238688E-2</c:v>
                </c:pt>
                <c:pt idx="69">
                  <c:v>6.6662815047974763E-2</c:v>
                </c:pt>
                <c:pt idx="70">
                  <c:v>6.4998013121960588E-2</c:v>
                </c:pt>
                <c:pt idx="71">
                  <c:v>5.5529295032354681E-2</c:v>
                </c:pt>
                <c:pt idx="72">
                  <c:v>4.9711288546967693E-2</c:v>
                </c:pt>
                <c:pt idx="73">
                  <c:v>4.2593038673765377E-2</c:v>
                </c:pt>
                <c:pt idx="74">
                  <c:v>4.035409518111184E-2</c:v>
                </c:pt>
                <c:pt idx="75">
                  <c:v>4.277303965347784E-2</c:v>
                </c:pt>
                <c:pt idx="76">
                  <c:v>3.8649629630089333E-2</c:v>
                </c:pt>
                <c:pt idx="77">
                  <c:v>3.8611053033203793E-2</c:v>
                </c:pt>
                <c:pt idx="78">
                  <c:v>3.9983069122311379E-2</c:v>
                </c:pt>
                <c:pt idx="79">
                  <c:v>4.0186796181553533E-2</c:v>
                </c:pt>
                <c:pt idx="80">
                  <c:v>4.3632621073939788E-2</c:v>
                </c:pt>
                <c:pt idx="81">
                  <c:v>4.1899061813231699E-2</c:v>
                </c:pt>
                <c:pt idx="82">
                  <c:v>4.698810319954641E-2</c:v>
                </c:pt>
                <c:pt idx="83">
                  <c:v>4.3078817939604289E-2</c:v>
                </c:pt>
                <c:pt idx="84">
                  <c:v>4.0579568584128992E-2</c:v>
                </c:pt>
                <c:pt idx="85">
                  <c:v>3.6078473398199716E-2</c:v>
                </c:pt>
                <c:pt idx="86">
                  <c:v>2.6735022406147918E-2</c:v>
                </c:pt>
                <c:pt idx="87">
                  <c:v>2.6307539782580758E-2</c:v>
                </c:pt>
                <c:pt idx="88">
                  <c:v>2.8625131641474399E-2</c:v>
                </c:pt>
                <c:pt idx="89">
                  <c:v>2.7349052598941243E-2</c:v>
                </c:pt>
                <c:pt idx="90">
                  <c:v>2.4462545582715448E-2</c:v>
                </c:pt>
                <c:pt idx="91">
                  <c:v>2.1509327297535442E-2</c:v>
                </c:pt>
                <c:pt idx="92">
                  <c:v>2.6273415474142012E-2</c:v>
                </c:pt>
                <c:pt idx="93">
                  <c:v>3.1944752087326979E-2</c:v>
                </c:pt>
                <c:pt idx="94">
                  <c:v>3.217070222997738E-2</c:v>
                </c:pt>
                <c:pt idx="95">
                  <c:v>3.0225451560884648E-2</c:v>
                </c:pt>
                <c:pt idx="96">
                  <c:v>1.803676087068112E-2</c:v>
                </c:pt>
                <c:pt idx="97">
                  <c:v>1.9730543036538761E-2</c:v>
                </c:pt>
                <c:pt idx="98">
                  <c:v>2.4696230822786259E-2</c:v>
                </c:pt>
                <c:pt idx="99">
                  <c:v>3.2469922180214106E-2</c:v>
                </c:pt>
                <c:pt idx="100">
                  <c:v>3.5352197428845863E-2</c:v>
                </c:pt>
                <c:pt idx="101">
                  <c:v>2.702739075209197E-2</c:v>
                </c:pt>
                <c:pt idx="102">
                  <c:v>2.2164983431497341E-2</c:v>
                </c:pt>
                <c:pt idx="103">
                  <c:v>1.6597140109131107E-2</c:v>
                </c:pt>
                <c:pt idx="104">
                  <c:v>1.5222896296276371E-2</c:v>
                </c:pt>
                <c:pt idx="105">
                  <c:v>1.7014280392058871E-2</c:v>
                </c:pt>
                <c:pt idx="106">
                  <c:v>1.8379933994661223E-2</c:v>
                </c:pt>
                <c:pt idx="107">
                  <c:v>1.7705919970435614E-2</c:v>
                </c:pt>
                <c:pt idx="108">
                  <c:v>1.6683438946079231E-2</c:v>
                </c:pt>
                <c:pt idx="109">
                  <c:v>1.6264393011384097E-2</c:v>
                </c:pt>
                <c:pt idx="110">
                  <c:v>1.6256077918512461E-2</c:v>
                </c:pt>
                <c:pt idx="111">
                  <c:v>1.6767576051620655E-2</c:v>
                </c:pt>
                <c:pt idx="112">
                  <c:v>2.2044922529600629E-2</c:v>
                </c:pt>
                <c:pt idx="113">
                  <c:v>2.6384131967914302E-2</c:v>
                </c:pt>
                <c:pt idx="114">
                  <c:v>3.0106800316047171E-2</c:v>
                </c:pt>
                <c:pt idx="115">
                  <c:v>3.0324596559916525E-2</c:v>
                </c:pt>
                <c:pt idx="116">
                  <c:v>2.7053015624263738E-2</c:v>
                </c:pt>
                <c:pt idx="117">
                  <c:v>2.248172685694147E-2</c:v>
                </c:pt>
                <c:pt idx="118">
                  <c:v>3.7060305380541128E-2</c:v>
                </c:pt>
                <c:pt idx="119">
                  <c:v>4.5730202777409641E-2</c:v>
                </c:pt>
                <c:pt idx="120">
                  <c:v>5.5234550379932995E-2</c:v>
                </c:pt>
                <c:pt idx="121">
                  <c:v>5.5210856645339361E-2</c:v>
                </c:pt>
                <c:pt idx="122">
                  <c:v>4.2071746184349106E-2</c:v>
                </c:pt>
                <c:pt idx="123">
                  <c:v>3.3750455786729222E-2</c:v>
                </c:pt>
                <c:pt idx="124">
                  <c:v>3.1778578020810251E-2</c:v>
                </c:pt>
                <c:pt idx="125">
                  <c:v>3.4545322566527009E-2</c:v>
                </c:pt>
                <c:pt idx="126">
                  <c:v>2.9714473594585594E-2</c:v>
                </c:pt>
                <c:pt idx="127">
                  <c:v>2.9862764163443151E-2</c:v>
                </c:pt>
                <c:pt idx="128">
                  <c:v>2.6113331121455953E-2</c:v>
                </c:pt>
                <c:pt idx="129">
                  <c:v>2.2206654199145769E-2</c:v>
                </c:pt>
                <c:pt idx="130">
                  <c:v>2.2695451066804949E-2</c:v>
                </c:pt>
                <c:pt idx="131">
                  <c:v>2.0276100855139673E-2</c:v>
                </c:pt>
                <c:pt idx="132">
                  <c:v>1.3048181237404699E-2</c:v>
                </c:pt>
                <c:pt idx="133">
                  <c:v>1.4783448953226228E-2</c:v>
                </c:pt>
                <c:pt idx="134">
                  <c:v>1.1689758427014738E-2</c:v>
                </c:pt>
                <c:pt idx="135">
                  <c:v>1.4732157218056083E-2</c:v>
                </c:pt>
                <c:pt idx="136">
                  <c:v>1.7528908726706833E-2</c:v>
                </c:pt>
                <c:pt idx="137">
                  <c:v>1.4207086914726268E-2</c:v>
                </c:pt>
                <c:pt idx="138">
                  <c:v>1.3368936475092798E-2</c:v>
                </c:pt>
                <c:pt idx="139">
                  <c:v>1.0222633138879927E-2</c:v>
                </c:pt>
                <c:pt idx="140">
                  <c:v>7.2798064589702175E-3</c:v>
                </c:pt>
                <c:pt idx="141">
                  <c:v>7.7336938598469643E-3</c:v>
                </c:pt>
                <c:pt idx="142">
                  <c:v>8.3716053292114956E-3</c:v>
                </c:pt>
                <c:pt idx="143">
                  <c:v>1.0155885235855198E-2</c:v>
                </c:pt>
                <c:pt idx="144">
                  <c:v>1.355756823378142E-2</c:v>
                </c:pt>
                <c:pt idx="145">
                  <c:v>1.2820009143919051E-2</c:v>
                </c:pt>
                <c:pt idx="146">
                  <c:v>1.8228056720436026E-2</c:v>
                </c:pt>
                <c:pt idx="147">
                  <c:v>1.7834078418875628E-2</c:v>
                </c:pt>
                <c:pt idx="148">
                  <c:v>1.606665047935003E-2</c:v>
                </c:pt>
                <c:pt idx="149">
                  <c:v>1.7509632876698017E-2</c:v>
                </c:pt>
                <c:pt idx="150">
                  <c:v>1.1171170893909226E-2</c:v>
                </c:pt>
                <c:pt idx="151">
                  <c:v>8.8349833945939107E-3</c:v>
                </c:pt>
                <c:pt idx="152">
                  <c:v>8.5465130814689864E-3</c:v>
                </c:pt>
                <c:pt idx="153">
                  <c:v>5.9944849795744888E-3</c:v>
                </c:pt>
                <c:pt idx="154">
                  <c:v>7.0892706028605774E-3</c:v>
                </c:pt>
                <c:pt idx="155">
                  <c:v>7.3244543272319006E-3</c:v>
                </c:pt>
                <c:pt idx="156">
                  <c:v>6.7137634827725201E-3</c:v>
                </c:pt>
                <c:pt idx="157">
                  <c:v>1.0077620384937364E-2</c:v>
                </c:pt>
                <c:pt idx="158">
                  <c:v>9.7211635344751236E-3</c:v>
                </c:pt>
                <c:pt idx="159">
                  <c:v>1.359582731394619E-2</c:v>
                </c:pt>
                <c:pt idx="160">
                  <c:v>1.3199319629635543E-2</c:v>
                </c:pt>
                <c:pt idx="161">
                  <c:v>1.1876690086335157E-2</c:v>
                </c:pt>
                <c:pt idx="162">
                  <c:v>1.2031237409403171E-2</c:v>
                </c:pt>
                <c:pt idx="163">
                  <c:v>1.1063024430718958E-2</c:v>
                </c:pt>
                <c:pt idx="164">
                  <c:v>1.031644849521755E-2</c:v>
                </c:pt>
                <c:pt idx="165">
                  <c:v>9.6314404465693438E-3</c:v>
                </c:pt>
                <c:pt idx="166">
                  <c:v>1.2724061306687755E-2</c:v>
                </c:pt>
                <c:pt idx="167">
                  <c:v>1.4365381608859121E-2</c:v>
                </c:pt>
                <c:pt idx="168">
                  <c:v>1.9595092897939963E-2</c:v>
                </c:pt>
                <c:pt idx="169">
                  <c:v>2.2369788285994056E-2</c:v>
                </c:pt>
                <c:pt idx="170">
                  <c:v>1.9510611738523542E-2</c:v>
                </c:pt>
                <c:pt idx="171">
                  <c:v>1.7687005850845462E-2</c:v>
                </c:pt>
                <c:pt idx="172">
                  <c:v>1.4579003307081414E-2</c:v>
                </c:pt>
                <c:pt idx="173">
                  <c:v>2.6936119470597937E-2</c:v>
                </c:pt>
                <c:pt idx="174">
                  <c:v>3.9172395191456037E-2</c:v>
                </c:pt>
                <c:pt idx="175">
                  <c:v>4.5337849421947192E-2</c:v>
                </c:pt>
                <c:pt idx="176">
                  <c:v>5.8539297396896603E-2</c:v>
                </c:pt>
                <c:pt idx="177">
                  <c:v>5.3930936616047691E-2</c:v>
                </c:pt>
                <c:pt idx="178">
                  <c:v>4.3880864863641358E-2</c:v>
                </c:pt>
                <c:pt idx="179">
                  <c:v>4.667899997848507E-2</c:v>
                </c:pt>
                <c:pt idx="180">
                  <c:v>3.5238399943314118E-2</c:v>
                </c:pt>
                <c:pt idx="181">
                  <c:v>2.670815482382756E-2</c:v>
                </c:pt>
                <c:pt idx="182">
                  <c:v>3.1965474759565342E-2</c:v>
                </c:pt>
                <c:pt idx="183">
                  <c:v>2.2026850996621522E-2</c:v>
                </c:pt>
                <c:pt idx="184">
                  <c:v>2.4767460742135317E-2</c:v>
                </c:pt>
                <c:pt idx="185">
                  <c:v>2.4311952876843915E-2</c:v>
                </c:pt>
                <c:pt idx="186">
                  <c:v>1.9179520678080542E-2</c:v>
                </c:pt>
                <c:pt idx="187">
                  <c:v>1.9484166111978226E-2</c:v>
                </c:pt>
                <c:pt idx="188">
                  <c:v>1.683978642716016E-2</c:v>
                </c:pt>
                <c:pt idx="189">
                  <c:v>1.7536711886863888E-2</c:v>
                </c:pt>
                <c:pt idx="190">
                  <c:v>1.8331431227036631E-2</c:v>
                </c:pt>
                <c:pt idx="191">
                  <c:v>2.0085003466219428E-2</c:v>
                </c:pt>
                <c:pt idx="192">
                  <c:v>2.0520769378856156E-2</c:v>
                </c:pt>
                <c:pt idx="193">
                  <c:v>2.2167560231562231E-2</c:v>
                </c:pt>
                <c:pt idx="194">
                  <c:v>1.9781974207119708E-2</c:v>
                </c:pt>
                <c:pt idx="195">
                  <c:v>1.6342054989170286E-2</c:v>
                </c:pt>
                <c:pt idx="196">
                  <c:v>1.7499138188654603E-2</c:v>
                </c:pt>
                <c:pt idx="197">
                  <c:v>1.5800712986990102E-2</c:v>
                </c:pt>
                <c:pt idx="198">
                  <c:v>1.67908432239166E-2</c:v>
                </c:pt>
                <c:pt idx="199">
                  <c:v>1.8299659413951209E-2</c:v>
                </c:pt>
                <c:pt idx="200">
                  <c:v>1.4850233949295907E-2</c:v>
                </c:pt>
                <c:pt idx="201">
                  <c:v>1.8159624479828055E-2</c:v>
                </c:pt>
                <c:pt idx="202">
                  <c:v>1.7629081254216375E-2</c:v>
                </c:pt>
                <c:pt idx="203">
                  <c:v>1.9885775245312268E-2</c:v>
                </c:pt>
                <c:pt idx="204">
                  <c:v>1.8904113386821058E-2</c:v>
                </c:pt>
                <c:pt idx="205">
                  <c:v>1.2333829396669656E-2</c:v>
                </c:pt>
                <c:pt idx="206">
                  <c:v>1.7480060103627869E-2</c:v>
                </c:pt>
                <c:pt idx="207">
                  <c:v>1.5521120451104403E-2</c:v>
                </c:pt>
                <c:pt idx="208">
                  <c:v>1.9184960721362842E-2</c:v>
                </c:pt>
                <c:pt idx="209">
                  <c:v>2.0505959655372198E-2</c:v>
                </c:pt>
                <c:pt idx="210">
                  <c:v>1.5204595612856447E-2</c:v>
                </c:pt>
                <c:pt idx="211">
                  <c:v>1.4174279481898158E-2</c:v>
                </c:pt>
                <c:pt idx="212">
                  <c:v>1.104314794205829E-2</c:v>
                </c:pt>
                <c:pt idx="213">
                  <c:v>1.4271745857562808E-2</c:v>
                </c:pt>
                <c:pt idx="214">
                  <c:v>2.2860998359837108E-2</c:v>
                </c:pt>
                <c:pt idx="215">
                  <c:v>2.7982174694047342E-2</c:v>
                </c:pt>
                <c:pt idx="216">
                  <c:v>3.308428642945254E-2</c:v>
                </c:pt>
                <c:pt idx="217">
                  <c:v>3.5185624354554905E-2</c:v>
                </c:pt>
                <c:pt idx="218">
                  <c:v>3.4752479083864175E-2</c:v>
                </c:pt>
                <c:pt idx="219">
                  <c:v>3.4967901050933205E-2</c:v>
                </c:pt>
                <c:pt idx="220">
                  <c:v>3.2558485213974191E-2</c:v>
                </c:pt>
                <c:pt idx="221">
                  <c:v>3.0035321702439666E-2</c:v>
                </c:pt>
                <c:pt idx="222">
                  <c:v>2.3656945833687118E-2</c:v>
                </c:pt>
                <c:pt idx="223">
                  <c:v>2.320884085542432E-2</c:v>
                </c:pt>
                <c:pt idx="224">
                  <c:v>2.4784524410729081E-2</c:v>
                </c:pt>
                <c:pt idx="225">
                  <c:v>2.9218079754899443E-2</c:v>
                </c:pt>
                <c:pt idx="226">
                  <c:v>2.8345930708776671E-2</c:v>
                </c:pt>
                <c:pt idx="227">
                  <c:v>2.7302859690797699E-2</c:v>
                </c:pt>
                <c:pt idx="228">
                  <c:v>3.17176234003783E-2</c:v>
                </c:pt>
                <c:pt idx="229">
                  <c:v>3.2294947725792666E-2</c:v>
                </c:pt>
                <c:pt idx="230">
                  <c:v>3.8943404322725771E-2</c:v>
                </c:pt>
                <c:pt idx="231">
                  <c:v>3.8970575915728778E-2</c:v>
                </c:pt>
                <c:pt idx="232">
                  <c:v>3.8913291369915927E-2</c:v>
                </c:pt>
                <c:pt idx="233">
                  <c:v>3.6611055870024216E-2</c:v>
                </c:pt>
                <c:pt idx="234">
                  <c:v>3.2577701702270846E-2</c:v>
                </c:pt>
                <c:pt idx="235">
                  <c:v>4.7766100474827523E-2</c:v>
                </c:pt>
                <c:pt idx="236">
                  <c:v>6.0127921780302004E-2</c:v>
                </c:pt>
                <c:pt idx="237">
                  <c:v>8.147956071890744E-2</c:v>
                </c:pt>
                <c:pt idx="238">
                  <c:v>0.10456978829391941</c:v>
                </c:pt>
                <c:pt idx="239">
                  <c:v>0.13454937449809962</c:v>
                </c:pt>
                <c:pt idx="240">
                  <c:v>0.15902909901631074</c:v>
                </c:pt>
                <c:pt idx="241">
                  <c:v>0.16120311227951239</c:v>
                </c:pt>
                <c:pt idx="242">
                  <c:v>0.16231340952487022</c:v>
                </c:pt>
                <c:pt idx="243">
                  <c:v>0.15142960029678859</c:v>
                </c:pt>
                <c:pt idx="244">
                  <c:v>0.14005248809900372</c:v>
                </c:pt>
                <c:pt idx="245">
                  <c:v>0.1390291238090717</c:v>
                </c:pt>
                <c:pt idx="246">
                  <c:v>0.1374100687690501</c:v>
                </c:pt>
                <c:pt idx="247">
                  <c:v>0.12695697232062944</c:v>
                </c:pt>
                <c:pt idx="248">
                  <c:v>0.12666520628819111</c:v>
                </c:pt>
                <c:pt idx="249">
                  <c:v>0.12880150804777285</c:v>
                </c:pt>
                <c:pt idx="250">
                  <c:v>0.13246274905977823</c:v>
                </c:pt>
                <c:pt idx="251">
                  <c:v>0.13817581689627828</c:v>
                </c:pt>
                <c:pt idx="252">
                  <c:v>0.14780591357420839</c:v>
                </c:pt>
                <c:pt idx="253">
                  <c:v>0.15987116964836739</c:v>
                </c:pt>
                <c:pt idx="254">
                  <c:v>0.16001109777812955</c:v>
                </c:pt>
                <c:pt idx="255">
                  <c:v>0.15666236586764476</c:v>
                </c:pt>
                <c:pt idx="256">
                  <c:v>0.13970954377255432</c:v>
                </c:pt>
                <c:pt idx="257">
                  <c:v>0.12412348094610413</c:v>
                </c:pt>
                <c:pt idx="258">
                  <c:v>0.12986436278112601</c:v>
                </c:pt>
                <c:pt idx="259">
                  <c:v>0.1386021555814709</c:v>
                </c:pt>
                <c:pt idx="260">
                  <c:v>0.16093501742790586</c:v>
                </c:pt>
                <c:pt idx="261">
                  <c:v>0.19328976161875053</c:v>
                </c:pt>
                <c:pt idx="262">
                  <c:v>0.20442156645400722</c:v>
                </c:pt>
                <c:pt idx="263">
                  <c:v>0.21589040882852556</c:v>
                </c:pt>
                <c:pt idx="264">
                  <c:v>0.21642205585839275</c:v>
                </c:pt>
                <c:pt idx="265">
                  <c:v>0.20395608459580319</c:v>
                </c:pt>
                <c:pt idx="266">
                  <c:v>0.19953100335534768</c:v>
                </c:pt>
                <c:pt idx="267">
                  <c:v>0.19006900650389413</c:v>
                </c:pt>
                <c:pt idx="268">
                  <c:v>0.17421549427009436</c:v>
                </c:pt>
                <c:pt idx="269">
                  <c:v>0.1759018795509848</c:v>
                </c:pt>
                <c:pt idx="270">
                  <c:v>0.1696106509392154</c:v>
                </c:pt>
                <c:pt idx="271">
                  <c:v>0.17250975226058715</c:v>
                </c:pt>
                <c:pt idx="272">
                  <c:v>0.17726243322702745</c:v>
                </c:pt>
                <c:pt idx="273">
                  <c:v>0.16459586680437524</c:v>
                </c:pt>
                <c:pt idx="274">
                  <c:v>0.17393364275966428</c:v>
                </c:pt>
                <c:pt idx="275">
                  <c:v>0.16920157840145394</c:v>
                </c:pt>
                <c:pt idx="276">
                  <c:v>0.16577599265127041</c:v>
                </c:pt>
                <c:pt idx="277">
                  <c:v>0.16372124672766114</c:v>
                </c:pt>
                <c:pt idx="278">
                  <c:v>0.14490027741356459</c:v>
                </c:pt>
                <c:pt idx="279">
                  <c:v>0.15697288359423031</c:v>
                </c:pt>
                <c:pt idx="280">
                  <c:v>0.16327110571485787</c:v>
                </c:pt>
                <c:pt idx="281">
                  <c:v>0.17351971608752359</c:v>
                </c:pt>
                <c:pt idx="282">
                  <c:v>0.18402323873720816</c:v>
                </c:pt>
                <c:pt idx="283">
                  <c:v>0.17324711478149252</c:v>
                </c:pt>
                <c:pt idx="284">
                  <c:v>0.18295991868685901</c:v>
                </c:pt>
                <c:pt idx="285">
                  <c:v>0.18664133021230772</c:v>
                </c:pt>
                <c:pt idx="286">
                  <c:v>0.19755067218745093</c:v>
                </c:pt>
                <c:pt idx="287">
                  <c:v>0.19641881624460472</c:v>
                </c:pt>
                <c:pt idx="288">
                  <c:v>0.17852123356650812</c:v>
                </c:pt>
                <c:pt idx="289">
                  <c:v>0.18046290878916865</c:v>
                </c:pt>
                <c:pt idx="290">
                  <c:v>0.17166358981314497</c:v>
                </c:pt>
                <c:pt idx="291">
                  <c:v>0.18371214832447025</c:v>
                </c:pt>
                <c:pt idx="292">
                  <c:v>0.19222639819481208</c:v>
                </c:pt>
                <c:pt idx="293">
                  <c:v>0.18836411903275341</c:v>
                </c:pt>
                <c:pt idx="294">
                  <c:v>0.20392077213070961</c:v>
                </c:pt>
                <c:pt idx="295">
                  <c:v>0.21675981949556</c:v>
                </c:pt>
                <c:pt idx="296">
                  <c:v>0.23794588268684574</c:v>
                </c:pt>
                <c:pt idx="297">
                  <c:v>0.26025119392772295</c:v>
                </c:pt>
                <c:pt idx="298">
                  <c:v>0.27206970138218639</c:v>
                </c:pt>
                <c:pt idx="299">
                  <c:v>0.27312846440779071</c:v>
                </c:pt>
                <c:pt idx="300">
                  <c:v>0.27700940617081327</c:v>
                </c:pt>
                <c:pt idx="301">
                  <c:v>0.27315163984286195</c:v>
                </c:pt>
                <c:pt idx="302">
                  <c:v>0.26944195448652042</c:v>
                </c:pt>
                <c:pt idx="303">
                  <c:v>0.26443385997294</c:v>
                </c:pt>
                <c:pt idx="304">
                  <c:v>0.26116930632439195</c:v>
                </c:pt>
                <c:pt idx="305">
                  <c:v>0.26235515122265007</c:v>
                </c:pt>
                <c:pt idx="306">
                  <c:v>0.26432654978899561</c:v>
                </c:pt>
                <c:pt idx="307">
                  <c:v>0.26979236516940058</c:v>
                </c:pt>
                <c:pt idx="308">
                  <c:v>0.25880055714612921</c:v>
                </c:pt>
                <c:pt idx="309">
                  <c:v>0.25019635245895538</c:v>
                </c:pt>
                <c:pt idx="310">
                  <c:v>0.23234372944071943</c:v>
                </c:pt>
                <c:pt idx="311">
                  <c:v>0.23129939882543779</c:v>
                </c:pt>
                <c:pt idx="312">
                  <c:v>0.23661385324437423</c:v>
                </c:pt>
                <c:pt idx="313">
                  <c:v>0.24167426391925856</c:v>
                </c:pt>
                <c:pt idx="314">
                  <c:v>0.25077823967215623</c:v>
                </c:pt>
                <c:pt idx="315">
                  <c:v>0.24615833914849722</c:v>
                </c:pt>
                <c:pt idx="316">
                  <c:v>0.24243944690447131</c:v>
                </c:pt>
                <c:pt idx="317">
                  <c:v>0.24228847708361501</c:v>
                </c:pt>
                <c:pt idx="318">
                  <c:v>0.246501616476522</c:v>
                </c:pt>
                <c:pt idx="319">
                  <c:v>0.24665077666614599</c:v>
                </c:pt>
                <c:pt idx="320">
                  <c:v>0.25660215604034997</c:v>
                </c:pt>
                <c:pt idx="321">
                  <c:v>0.24941483753366736</c:v>
                </c:pt>
                <c:pt idx="322">
                  <c:v>0.24414120190739308</c:v>
                </c:pt>
                <c:pt idx="323">
                  <c:v>0.24620473024299952</c:v>
                </c:pt>
                <c:pt idx="324">
                  <c:v>0.2381858438182291</c:v>
                </c:pt>
                <c:pt idx="325">
                  <c:v>0.24466190284947931</c:v>
                </c:pt>
                <c:pt idx="326">
                  <c:v>0.23080753926679518</c:v>
                </c:pt>
                <c:pt idx="327">
                  <c:v>0.22511388452430597</c:v>
                </c:pt>
                <c:pt idx="328">
                  <c:v>0.22839075884909724</c:v>
                </c:pt>
                <c:pt idx="329">
                  <c:v>0.22284088563084964</c:v>
                </c:pt>
                <c:pt idx="330">
                  <c:v>0.22675384130007906</c:v>
                </c:pt>
                <c:pt idx="331">
                  <c:v>0.2201690437232281</c:v>
                </c:pt>
                <c:pt idx="332">
                  <c:v>0.21318978295941163</c:v>
                </c:pt>
                <c:pt idx="333">
                  <c:v>0.20376285926067791</c:v>
                </c:pt>
                <c:pt idx="334">
                  <c:v>0.19793526305049591</c:v>
                </c:pt>
                <c:pt idx="335">
                  <c:v>0.19721126094439215</c:v>
                </c:pt>
                <c:pt idx="336">
                  <c:v>0.18605258717348097</c:v>
                </c:pt>
                <c:pt idx="337">
                  <c:v>0.17350857650085647</c:v>
                </c:pt>
                <c:pt idx="338">
                  <c:v>0.18228457531708225</c:v>
                </c:pt>
                <c:pt idx="339">
                  <c:v>0.18072303798530306</c:v>
                </c:pt>
                <c:pt idx="340">
                  <c:v>0.18155822222025744</c:v>
                </c:pt>
                <c:pt idx="341">
                  <c:v>0.19153892746680859</c:v>
                </c:pt>
                <c:pt idx="342">
                  <c:v>0.1902194700133312</c:v>
                </c:pt>
                <c:pt idx="343">
                  <c:v>0.18955043776432381</c:v>
                </c:pt>
                <c:pt idx="344">
                  <c:v>0.17804070370689343</c:v>
                </c:pt>
                <c:pt idx="345">
                  <c:v>0.17900711165671404</c:v>
                </c:pt>
                <c:pt idx="346">
                  <c:v>0.16563500878047438</c:v>
                </c:pt>
                <c:pt idx="347">
                  <c:v>0.14246994777257746</c:v>
                </c:pt>
                <c:pt idx="348">
                  <c:v>0.14900492743480004</c:v>
                </c:pt>
                <c:pt idx="349">
                  <c:v>0.14314392982530189</c:v>
                </c:pt>
                <c:pt idx="350">
                  <c:v>0.14502386218845589</c:v>
                </c:pt>
                <c:pt idx="351">
                  <c:v>0.15624789858538388</c:v>
                </c:pt>
                <c:pt idx="352">
                  <c:v>0.14787615169372928</c:v>
                </c:pt>
                <c:pt idx="353">
                  <c:v>0.15925016522786847</c:v>
                </c:pt>
                <c:pt idx="354">
                  <c:v>0.16419543444697718</c:v>
                </c:pt>
                <c:pt idx="355">
                  <c:v>0.16136231817040061</c:v>
                </c:pt>
                <c:pt idx="356">
                  <c:v>0.17264931341665113</c:v>
                </c:pt>
                <c:pt idx="357">
                  <c:v>0.15467770087043481</c:v>
                </c:pt>
                <c:pt idx="358">
                  <c:v>0.15703271322876158</c:v>
                </c:pt>
                <c:pt idx="359">
                  <c:v>0.15755726900189701</c:v>
                </c:pt>
                <c:pt idx="360">
                  <c:v>0.15616381647984928</c:v>
                </c:pt>
                <c:pt idx="361">
                  <c:v>0.16022137325968516</c:v>
                </c:pt>
                <c:pt idx="362">
                  <c:v>0.14130141810723951</c:v>
                </c:pt>
                <c:pt idx="363">
                  <c:v>0.14711500639529226</c:v>
                </c:pt>
                <c:pt idx="364">
                  <c:v>0.14748152825325667</c:v>
                </c:pt>
                <c:pt idx="365">
                  <c:v>0.1507187823311226</c:v>
                </c:pt>
                <c:pt idx="366">
                  <c:v>0.15629965952399361</c:v>
                </c:pt>
                <c:pt idx="367">
                  <c:v>0.16143481775033358</c:v>
                </c:pt>
                <c:pt idx="368">
                  <c:v>0.16253394302136678</c:v>
                </c:pt>
                <c:pt idx="369">
                  <c:v>0.15460701805491303</c:v>
                </c:pt>
                <c:pt idx="370">
                  <c:v>0.14998546270414714</c:v>
                </c:pt>
                <c:pt idx="371">
                  <c:v>0.14247112961453362</c:v>
                </c:pt>
                <c:pt idx="372">
                  <c:v>0.12770931886997505</c:v>
                </c:pt>
                <c:pt idx="373">
                  <c:v>0.12702166802483666</c:v>
                </c:pt>
                <c:pt idx="374">
                  <c:v>0.13582356437495094</c:v>
                </c:pt>
                <c:pt idx="375">
                  <c:v>0.1269169015674006</c:v>
                </c:pt>
                <c:pt idx="376">
                  <c:v>0.13060780125768492</c:v>
                </c:pt>
                <c:pt idx="377">
                  <c:v>0.13536258504663715</c:v>
                </c:pt>
                <c:pt idx="378">
                  <c:v>0.14058178587094719</c:v>
                </c:pt>
                <c:pt idx="379">
                  <c:v>0.14292622728933119</c:v>
                </c:pt>
                <c:pt idx="380">
                  <c:v>0.16941325856526032</c:v>
                </c:pt>
                <c:pt idx="381">
                  <c:v>0.18581801575031448</c:v>
                </c:pt>
                <c:pt idx="382">
                  <c:v>0.19752451568380833</c:v>
                </c:pt>
                <c:pt idx="383">
                  <c:v>0.21965279664251247</c:v>
                </c:pt>
                <c:pt idx="384">
                  <c:v>0.20208769363788934</c:v>
                </c:pt>
                <c:pt idx="385">
                  <c:v>0.19276393268202663</c:v>
                </c:pt>
                <c:pt idx="386">
                  <c:v>0.17547389150274476</c:v>
                </c:pt>
                <c:pt idx="387">
                  <c:v>0.15976280986374497</c:v>
                </c:pt>
                <c:pt idx="388">
                  <c:v>0.17005246801461585</c:v>
                </c:pt>
                <c:pt idx="389">
                  <c:v>0.16671434567022464</c:v>
                </c:pt>
                <c:pt idx="390">
                  <c:v>0.16556504199971181</c:v>
                </c:pt>
                <c:pt idx="391">
                  <c:v>0.15992192775116107</c:v>
                </c:pt>
                <c:pt idx="392">
                  <c:v>0.14670040826056388</c:v>
                </c:pt>
                <c:pt idx="393">
                  <c:v>0.13383041323861458</c:v>
                </c:pt>
                <c:pt idx="394">
                  <c:v>0.13584654990678252</c:v>
                </c:pt>
                <c:pt idx="395">
                  <c:v>0.14288271511764938</c:v>
                </c:pt>
                <c:pt idx="396">
                  <c:v>0.1435999587609969</c:v>
                </c:pt>
                <c:pt idx="397">
                  <c:v>0.15074820519512364</c:v>
                </c:pt>
                <c:pt idx="398">
                  <c:v>0.144335806822281</c:v>
                </c:pt>
                <c:pt idx="399">
                  <c:v>0.12707848695322888</c:v>
                </c:pt>
                <c:pt idx="400">
                  <c:v>0.12438972027645584</c:v>
                </c:pt>
                <c:pt idx="401">
                  <c:v>0.12532778994767055</c:v>
                </c:pt>
                <c:pt idx="402">
                  <c:v>0.12300915901699722</c:v>
                </c:pt>
                <c:pt idx="403">
                  <c:v>0.13112804496805949</c:v>
                </c:pt>
                <c:pt idx="404">
                  <c:v>0.12979515421073096</c:v>
                </c:pt>
                <c:pt idx="405">
                  <c:v>0.12735409203139403</c:v>
                </c:pt>
                <c:pt idx="406">
                  <c:v>0.13028468141270808</c:v>
                </c:pt>
                <c:pt idx="407">
                  <c:v>0.13174046703196224</c:v>
                </c:pt>
                <c:pt idx="408">
                  <c:v>0.1177466748784736</c:v>
                </c:pt>
                <c:pt idx="409">
                  <c:v>0.10595167105700698</c:v>
                </c:pt>
                <c:pt idx="410">
                  <c:v>0.10620848563443067</c:v>
                </c:pt>
                <c:pt idx="411">
                  <c:v>0.10271819121530346</c:v>
                </c:pt>
                <c:pt idx="412">
                  <c:v>0.11108521950644859</c:v>
                </c:pt>
                <c:pt idx="413">
                  <c:v>0.10813046801872073</c:v>
                </c:pt>
                <c:pt idx="414">
                  <c:v>0.10113050179825446</c:v>
                </c:pt>
                <c:pt idx="415">
                  <c:v>0.10207609408081543</c:v>
                </c:pt>
                <c:pt idx="416">
                  <c:v>0.11050446326635438</c:v>
                </c:pt>
                <c:pt idx="417">
                  <c:v>0.12465462959793704</c:v>
                </c:pt>
                <c:pt idx="418">
                  <c:v>0.12591548539618838</c:v>
                </c:pt>
                <c:pt idx="419">
                  <c:v>0.12291770858906537</c:v>
                </c:pt>
                <c:pt idx="420">
                  <c:v>0.1249558690435883</c:v>
                </c:pt>
                <c:pt idx="421">
                  <c:v>0.12516341169961101</c:v>
                </c:pt>
                <c:pt idx="422">
                  <c:v>0.13198426995838242</c:v>
                </c:pt>
                <c:pt idx="423">
                  <c:v>0.13139166830853741</c:v>
                </c:pt>
                <c:pt idx="424">
                  <c:v>0.12609950497455522</c:v>
                </c:pt>
                <c:pt idx="425">
                  <c:v>0.13942331447393763</c:v>
                </c:pt>
                <c:pt idx="426">
                  <c:v>0.13924409249792652</c:v>
                </c:pt>
                <c:pt idx="427">
                  <c:v>0.13255217912646819</c:v>
                </c:pt>
                <c:pt idx="428">
                  <c:v>0.12059089886023046</c:v>
                </c:pt>
                <c:pt idx="429">
                  <c:v>9.5584885215184962E-2</c:v>
                </c:pt>
                <c:pt idx="430">
                  <c:v>8.6036307800631567E-2</c:v>
                </c:pt>
                <c:pt idx="431">
                  <c:v>8.7599545210433255E-2</c:v>
                </c:pt>
                <c:pt idx="432">
                  <c:v>9.0877942331892031E-2</c:v>
                </c:pt>
                <c:pt idx="433">
                  <c:v>0.10426465098938442</c:v>
                </c:pt>
                <c:pt idx="434">
                  <c:v>0.10332729566926915</c:v>
                </c:pt>
                <c:pt idx="435">
                  <c:v>0.11444096841360604</c:v>
                </c:pt>
                <c:pt idx="436">
                  <c:v>0.11180416867824855</c:v>
                </c:pt>
                <c:pt idx="437">
                  <c:v>0.11184197797576839</c:v>
                </c:pt>
                <c:pt idx="438">
                  <c:v>0.13061072090218159</c:v>
                </c:pt>
                <c:pt idx="439">
                  <c:v>0.14101839352156403</c:v>
                </c:pt>
                <c:pt idx="440">
                  <c:v>0.16736818959332844</c:v>
                </c:pt>
                <c:pt idx="441">
                  <c:v>0.1726915613070264</c:v>
                </c:pt>
                <c:pt idx="442">
                  <c:v>0.1747643131174714</c:v>
                </c:pt>
                <c:pt idx="443">
                  <c:v>0.17553050913916757</c:v>
                </c:pt>
                <c:pt idx="444">
                  <c:v>0.15616351763463301</c:v>
                </c:pt>
                <c:pt idx="445">
                  <c:v>0.16413660667282626</c:v>
                </c:pt>
                <c:pt idx="446">
                  <c:v>0.17056428443110844</c:v>
                </c:pt>
                <c:pt idx="447">
                  <c:v>0.18224171441970916</c:v>
                </c:pt>
                <c:pt idx="448">
                  <c:v>0.20488779878859914</c:v>
                </c:pt>
                <c:pt idx="449">
                  <c:v>0.21036002159165423</c:v>
                </c:pt>
                <c:pt idx="450">
                  <c:v>0.21546345896366934</c:v>
                </c:pt>
                <c:pt idx="451">
                  <c:v>0.21690846859273685</c:v>
                </c:pt>
                <c:pt idx="452">
                  <c:v>0.22093379499108939</c:v>
                </c:pt>
                <c:pt idx="453">
                  <c:v>0.22278484759834891</c:v>
                </c:pt>
                <c:pt idx="454">
                  <c:v>0.22138528829610876</c:v>
                </c:pt>
                <c:pt idx="455">
                  <c:v>0.20774086722233348</c:v>
                </c:pt>
                <c:pt idx="456">
                  <c:v>0.19266997676491837</c:v>
                </c:pt>
                <c:pt idx="457">
                  <c:v>0.18504063293098927</c:v>
                </c:pt>
                <c:pt idx="458">
                  <c:v>0.18801304265802768</c:v>
                </c:pt>
                <c:pt idx="459">
                  <c:v>0.19892488144339338</c:v>
                </c:pt>
                <c:pt idx="460">
                  <c:v>0.19573548791246698</c:v>
                </c:pt>
                <c:pt idx="461">
                  <c:v>0.19926915659904629</c:v>
                </c:pt>
                <c:pt idx="462">
                  <c:v>0.19222480946931531</c:v>
                </c:pt>
                <c:pt idx="463">
                  <c:v>0.17574654351763719</c:v>
                </c:pt>
                <c:pt idx="464">
                  <c:v>0.17525093757764626</c:v>
                </c:pt>
                <c:pt idx="465">
                  <c:v>0.15453472536605745</c:v>
                </c:pt>
                <c:pt idx="466">
                  <c:v>0.12965822406964952</c:v>
                </c:pt>
                <c:pt idx="467">
                  <c:v>0.13240472376770235</c:v>
                </c:pt>
                <c:pt idx="468">
                  <c:v>0.12790741598802691</c:v>
                </c:pt>
                <c:pt idx="469">
                  <c:v>0.13743473506319051</c:v>
                </c:pt>
                <c:pt idx="470">
                  <c:v>0.15681238937505151</c:v>
                </c:pt>
                <c:pt idx="471">
                  <c:v>0.14840101548333567</c:v>
                </c:pt>
                <c:pt idx="472">
                  <c:v>0.15049675918725228</c:v>
                </c:pt>
                <c:pt idx="473">
                  <c:v>0.14820725772294474</c:v>
                </c:pt>
                <c:pt idx="474">
                  <c:v>0.13098198756991311</c:v>
                </c:pt>
                <c:pt idx="475">
                  <c:v>0.13871173656559838</c:v>
                </c:pt>
                <c:pt idx="476">
                  <c:v>0.13420391948817686</c:v>
                </c:pt>
                <c:pt idx="477">
                  <c:v>0.12918347106629141</c:v>
                </c:pt>
                <c:pt idx="478">
                  <c:v>0.13271634001858057</c:v>
                </c:pt>
                <c:pt idx="479">
                  <c:v>0.1360800436114159</c:v>
                </c:pt>
                <c:pt idx="480">
                  <c:v>0.13796016651432946</c:v>
                </c:pt>
                <c:pt idx="481">
                  <c:v>0.13694396274642104</c:v>
                </c:pt>
                <c:pt idx="482">
                  <c:v>0.13455867152446782</c:v>
                </c:pt>
                <c:pt idx="483">
                  <c:v>0.1153253471163109</c:v>
                </c:pt>
                <c:pt idx="484">
                  <c:v>0.11475667580813539</c:v>
                </c:pt>
                <c:pt idx="485">
                  <c:v>0.12307629880342472</c:v>
                </c:pt>
                <c:pt idx="486">
                  <c:v>0.13563793443345973</c:v>
                </c:pt>
                <c:pt idx="487">
                  <c:v>0.15654443210034791</c:v>
                </c:pt>
                <c:pt idx="488">
                  <c:v>0.17128899195170524</c:v>
                </c:pt>
                <c:pt idx="489">
                  <c:v>0.18006078647021329</c:v>
                </c:pt>
                <c:pt idx="490">
                  <c:v>0.18140440111531325</c:v>
                </c:pt>
                <c:pt idx="491">
                  <c:v>0.16984034490913844</c:v>
                </c:pt>
                <c:pt idx="492">
                  <c:v>0.16790245493307632</c:v>
                </c:pt>
                <c:pt idx="493">
                  <c:v>0.14832752605223573</c:v>
                </c:pt>
                <c:pt idx="494">
                  <c:v>0.13110468653632293</c:v>
                </c:pt>
                <c:pt idx="495">
                  <c:v>0.1330339214884631</c:v>
                </c:pt>
                <c:pt idx="496">
                  <c:v>0.11685980021660559</c:v>
                </c:pt>
                <c:pt idx="497">
                  <c:v>0.13102344249056594</c:v>
                </c:pt>
                <c:pt idx="498">
                  <c:v>0.14725359919481229</c:v>
                </c:pt>
                <c:pt idx="499">
                  <c:v>0.149485461467742</c:v>
                </c:pt>
                <c:pt idx="500">
                  <c:v>0.15240473553530812</c:v>
                </c:pt>
                <c:pt idx="501">
                  <c:v>0.13242752435128968</c:v>
                </c:pt>
                <c:pt idx="502">
                  <c:v>0.11599771593127416</c:v>
                </c:pt>
                <c:pt idx="503">
                  <c:v>0.11409696222489349</c:v>
                </c:pt>
                <c:pt idx="504">
                  <c:v>0.10252803401281599</c:v>
                </c:pt>
                <c:pt idx="505">
                  <c:v>0.1005169625028357</c:v>
                </c:pt>
                <c:pt idx="506">
                  <c:v>9.5189205939053168E-2</c:v>
                </c:pt>
                <c:pt idx="507">
                  <c:v>8.4969473412276064E-2</c:v>
                </c:pt>
                <c:pt idx="508">
                  <c:v>9.0132391592880029E-2</c:v>
                </c:pt>
                <c:pt idx="509">
                  <c:v>0.10352496237946167</c:v>
                </c:pt>
                <c:pt idx="510">
                  <c:v>0.12204812504308257</c:v>
                </c:pt>
                <c:pt idx="511">
                  <c:v>0.12905441302162857</c:v>
                </c:pt>
                <c:pt idx="512">
                  <c:v>0.13017025109914793</c:v>
                </c:pt>
                <c:pt idx="513">
                  <c:v>0.11990944297059059</c:v>
                </c:pt>
                <c:pt idx="514">
                  <c:v>0.10850395121942666</c:v>
                </c:pt>
                <c:pt idx="515">
                  <c:v>9.4663588266204607E-2</c:v>
                </c:pt>
                <c:pt idx="516">
                  <c:v>9.4099697765070517E-2</c:v>
                </c:pt>
                <c:pt idx="517">
                  <c:v>9.6562991275978199E-2</c:v>
                </c:pt>
                <c:pt idx="518">
                  <c:v>8.7177584321121437E-2</c:v>
                </c:pt>
                <c:pt idx="519">
                  <c:v>9.8543468266799827E-2</c:v>
                </c:pt>
                <c:pt idx="520">
                  <c:v>9.429838971723925E-2</c:v>
                </c:pt>
                <c:pt idx="521">
                  <c:v>8.5053738064350265E-2</c:v>
                </c:pt>
                <c:pt idx="522">
                  <c:v>8.6522648612674238E-2</c:v>
                </c:pt>
                <c:pt idx="523">
                  <c:v>8.6393114751476957E-2</c:v>
                </c:pt>
                <c:pt idx="524">
                  <c:v>8.8871744695726868E-2</c:v>
                </c:pt>
                <c:pt idx="525">
                  <c:v>8.9993523281637289E-2</c:v>
                </c:pt>
                <c:pt idx="526">
                  <c:v>9.2530693139842357E-2</c:v>
                </c:pt>
                <c:pt idx="527">
                  <c:v>8.2259005934029947E-2</c:v>
                </c:pt>
                <c:pt idx="528">
                  <c:v>8.4594710589419572E-2</c:v>
                </c:pt>
                <c:pt idx="529">
                  <c:v>8.546183482937221E-2</c:v>
                </c:pt>
                <c:pt idx="530">
                  <c:v>8.3155803755168123E-2</c:v>
                </c:pt>
                <c:pt idx="531">
                  <c:v>7.9331308916405496E-2</c:v>
                </c:pt>
                <c:pt idx="532">
                  <c:v>8.2624164691273205E-2</c:v>
                </c:pt>
                <c:pt idx="533">
                  <c:v>8.1923992084999633E-2</c:v>
                </c:pt>
                <c:pt idx="534">
                  <c:v>8.3032686322861787E-2</c:v>
                </c:pt>
                <c:pt idx="535">
                  <c:v>9.1527818350087553E-2</c:v>
                </c:pt>
                <c:pt idx="536">
                  <c:v>8.3402939515617405E-2</c:v>
                </c:pt>
                <c:pt idx="537">
                  <c:v>7.5500183301111135E-2</c:v>
                </c:pt>
                <c:pt idx="538">
                  <c:v>7.1524269780665131E-2</c:v>
                </c:pt>
                <c:pt idx="539">
                  <c:v>7.0997634603653451E-2</c:v>
                </c:pt>
                <c:pt idx="540">
                  <c:v>6.6111818463016586E-2</c:v>
                </c:pt>
                <c:pt idx="541">
                  <c:v>7.2283750330991617E-2</c:v>
                </c:pt>
                <c:pt idx="542">
                  <c:v>6.9802849843904211E-2</c:v>
                </c:pt>
                <c:pt idx="543">
                  <c:v>7.9267368820707951E-2</c:v>
                </c:pt>
                <c:pt idx="544">
                  <c:v>9.2492242110019093E-2</c:v>
                </c:pt>
                <c:pt idx="545">
                  <c:v>9.5681870513933703E-2</c:v>
                </c:pt>
                <c:pt idx="546">
                  <c:v>9.7846531244606377E-2</c:v>
                </c:pt>
                <c:pt idx="547">
                  <c:v>8.2708565194898415E-2</c:v>
                </c:pt>
                <c:pt idx="548">
                  <c:v>6.9004950704070644E-2</c:v>
                </c:pt>
                <c:pt idx="549">
                  <c:v>6.4911792612601452E-2</c:v>
                </c:pt>
                <c:pt idx="550">
                  <c:v>6.4166977318606655E-2</c:v>
                </c:pt>
                <c:pt idx="551">
                  <c:v>5.8534950796449825E-2</c:v>
                </c:pt>
                <c:pt idx="552">
                  <c:v>5.684811438552273E-2</c:v>
                </c:pt>
                <c:pt idx="553">
                  <c:v>5.3826129601426936E-2</c:v>
                </c:pt>
                <c:pt idx="554">
                  <c:v>5.7568133712596531E-2</c:v>
                </c:pt>
                <c:pt idx="555">
                  <c:v>6.2026554685448439E-2</c:v>
                </c:pt>
                <c:pt idx="556">
                  <c:v>6.4280192175771758E-2</c:v>
                </c:pt>
                <c:pt idx="557">
                  <c:v>6.8673793912957803E-2</c:v>
                </c:pt>
                <c:pt idx="558">
                  <c:v>6.3040279262593965E-2</c:v>
                </c:pt>
                <c:pt idx="559">
                  <c:v>6.04838719116901E-2</c:v>
                </c:pt>
                <c:pt idx="560">
                  <c:v>5.7191024934910559E-2</c:v>
                </c:pt>
                <c:pt idx="561">
                  <c:v>5.0930858645305679E-2</c:v>
                </c:pt>
                <c:pt idx="562">
                  <c:v>4.7037584877690809E-2</c:v>
                </c:pt>
                <c:pt idx="563">
                  <c:v>4.6896689697406312E-2</c:v>
                </c:pt>
                <c:pt idx="564">
                  <c:v>4.5519112073243134E-2</c:v>
                </c:pt>
                <c:pt idx="565">
                  <c:v>4.7721346294577902E-2</c:v>
                </c:pt>
                <c:pt idx="566">
                  <c:v>4.8311548397055003E-2</c:v>
                </c:pt>
                <c:pt idx="567">
                  <c:v>4.4487901775011884E-2</c:v>
                </c:pt>
                <c:pt idx="568">
                  <c:v>4.3023556727812572E-2</c:v>
                </c:pt>
                <c:pt idx="569">
                  <c:v>4.2197146325389776E-2</c:v>
                </c:pt>
                <c:pt idx="570">
                  <c:v>3.8677088530217063E-2</c:v>
                </c:pt>
                <c:pt idx="571">
                  <c:v>3.667739301420412E-2</c:v>
                </c:pt>
                <c:pt idx="572">
                  <c:v>3.3201952995221787E-2</c:v>
                </c:pt>
                <c:pt idx="573">
                  <c:v>2.6039595210637478E-2</c:v>
                </c:pt>
                <c:pt idx="574">
                  <c:v>3.4866921037360464E-2</c:v>
                </c:pt>
                <c:pt idx="575">
                  <c:v>4.3842362677300878E-2</c:v>
                </c:pt>
                <c:pt idx="576">
                  <c:v>5.4877760436215201E-2</c:v>
                </c:pt>
                <c:pt idx="577">
                  <c:v>5.8704287250140902E-2</c:v>
                </c:pt>
                <c:pt idx="578">
                  <c:v>5.2242128693790753E-2</c:v>
                </c:pt>
                <c:pt idx="579">
                  <c:v>5.0817814150620477E-2</c:v>
                </c:pt>
                <c:pt idx="580">
                  <c:v>4.921723246030487E-2</c:v>
                </c:pt>
                <c:pt idx="581">
                  <c:v>5.5872910290036937E-2</c:v>
                </c:pt>
                <c:pt idx="582">
                  <c:v>6.4569386594246381E-2</c:v>
                </c:pt>
                <c:pt idx="583">
                  <c:v>6.4243222973495911E-2</c:v>
                </c:pt>
                <c:pt idx="584">
                  <c:v>5.8387328362255929E-2</c:v>
                </c:pt>
                <c:pt idx="585">
                  <c:v>5.570151103195204E-2</c:v>
                </c:pt>
                <c:pt idx="586">
                  <c:v>5.0816995563597651E-2</c:v>
                </c:pt>
                <c:pt idx="587">
                  <c:v>4.8038979050301273E-2</c:v>
                </c:pt>
                <c:pt idx="588">
                  <c:v>4.7248192002450493E-2</c:v>
                </c:pt>
                <c:pt idx="589">
                  <c:v>3.9941099350077135E-2</c:v>
                </c:pt>
                <c:pt idx="590">
                  <c:v>3.4734674116960282E-2</c:v>
                </c:pt>
                <c:pt idx="591">
                  <c:v>3.3564405235454911E-2</c:v>
                </c:pt>
                <c:pt idx="592">
                  <c:v>3.2581700596104046E-2</c:v>
                </c:pt>
                <c:pt idx="593">
                  <c:v>3.3033527962452278E-2</c:v>
                </c:pt>
                <c:pt idx="594">
                  <c:v>3.4175444844535961E-2</c:v>
                </c:pt>
                <c:pt idx="595">
                  <c:v>2.9558511859646076E-2</c:v>
                </c:pt>
                <c:pt idx="596">
                  <c:v>2.8974734849446931E-2</c:v>
                </c:pt>
                <c:pt idx="597">
                  <c:v>3.0345272009350568E-2</c:v>
                </c:pt>
                <c:pt idx="598">
                  <c:v>3.1324639430950728E-2</c:v>
                </c:pt>
                <c:pt idx="599">
                  <c:v>3.6108099018526095E-2</c:v>
                </c:pt>
                <c:pt idx="600">
                  <c:v>3.8480135889863952E-2</c:v>
                </c:pt>
                <c:pt idx="601">
                  <c:v>3.879175398910463E-2</c:v>
                </c:pt>
                <c:pt idx="602">
                  <c:v>4.3165511527835952E-2</c:v>
                </c:pt>
                <c:pt idx="603">
                  <c:v>4.5158760185199188E-2</c:v>
                </c:pt>
                <c:pt idx="604">
                  <c:v>4.429841983998626E-2</c:v>
                </c:pt>
                <c:pt idx="605">
                  <c:v>4.4455794554078741E-2</c:v>
                </c:pt>
                <c:pt idx="606">
                  <c:v>4.0778554157109514E-2</c:v>
                </c:pt>
                <c:pt idx="607">
                  <c:v>4.1039590644193616E-2</c:v>
                </c:pt>
                <c:pt idx="608">
                  <c:v>4.1456057563888572E-2</c:v>
                </c:pt>
                <c:pt idx="609">
                  <c:v>4.3711966344530069E-2</c:v>
                </c:pt>
                <c:pt idx="610">
                  <c:v>4.8624524866277517E-2</c:v>
                </c:pt>
                <c:pt idx="611">
                  <c:v>5.3008735944818169E-2</c:v>
                </c:pt>
                <c:pt idx="612">
                  <c:v>7.1889192011859754E-2</c:v>
                </c:pt>
                <c:pt idx="613">
                  <c:v>7.7604042204133278E-2</c:v>
                </c:pt>
                <c:pt idx="614">
                  <c:v>7.7807827777732985E-2</c:v>
                </c:pt>
                <c:pt idx="615">
                  <c:v>7.007957157532288E-2</c:v>
                </c:pt>
                <c:pt idx="616">
                  <c:v>5.0627867917969631E-2</c:v>
                </c:pt>
                <c:pt idx="617">
                  <c:v>4.5835461212403443E-2</c:v>
                </c:pt>
                <c:pt idx="618">
                  <c:v>4.1008481000401734E-2</c:v>
                </c:pt>
                <c:pt idx="619">
                  <c:v>4.0531098833950355E-2</c:v>
                </c:pt>
                <c:pt idx="620">
                  <c:v>4.3335732005441434E-2</c:v>
                </c:pt>
                <c:pt idx="621">
                  <c:v>5.8356171017946538E-2</c:v>
                </c:pt>
                <c:pt idx="622">
                  <c:v>5.8482330296750533E-2</c:v>
                </c:pt>
                <c:pt idx="623">
                  <c:v>6.2627729588716055E-2</c:v>
                </c:pt>
                <c:pt idx="624">
                  <c:v>6.8136618814256006E-2</c:v>
                </c:pt>
                <c:pt idx="625">
                  <c:v>5.6176582568186154E-2</c:v>
                </c:pt>
                <c:pt idx="626">
                  <c:v>6.7059096470060531E-2</c:v>
                </c:pt>
                <c:pt idx="627">
                  <c:v>7.3100400831489193E-2</c:v>
                </c:pt>
                <c:pt idx="628">
                  <c:v>7.5640261840333761E-2</c:v>
                </c:pt>
                <c:pt idx="629">
                  <c:v>8.2594966349166077E-2</c:v>
                </c:pt>
                <c:pt idx="630">
                  <c:v>6.9887440893034142E-2</c:v>
                </c:pt>
                <c:pt idx="631">
                  <c:v>6.0298364311304087E-2</c:v>
                </c:pt>
                <c:pt idx="632">
                  <c:v>4.703409220310234E-2</c:v>
                </c:pt>
                <c:pt idx="633">
                  <c:v>3.2086923971062373E-2</c:v>
                </c:pt>
                <c:pt idx="634">
                  <c:v>4.5138722055513433E-2</c:v>
                </c:pt>
                <c:pt idx="635">
                  <c:v>4.7289974461661555E-2</c:v>
                </c:pt>
                <c:pt idx="636">
                  <c:v>5.2009852686557327E-2</c:v>
                </c:pt>
                <c:pt idx="637">
                  <c:v>5.2751386552098552E-2</c:v>
                </c:pt>
                <c:pt idx="638">
                  <c:v>4.0994561269364654E-2</c:v>
                </c:pt>
                <c:pt idx="639">
                  <c:v>3.994576159343706E-2</c:v>
                </c:pt>
                <c:pt idx="640">
                  <c:v>4.7795810593768112E-2</c:v>
                </c:pt>
                <c:pt idx="641">
                  <c:v>6.1329036811434263E-2</c:v>
                </c:pt>
                <c:pt idx="642">
                  <c:v>6.2844741823157135E-2</c:v>
                </c:pt>
                <c:pt idx="643">
                  <c:v>6.2323896553234968E-2</c:v>
                </c:pt>
                <c:pt idx="644">
                  <c:v>5.2013405395124904E-2</c:v>
                </c:pt>
                <c:pt idx="645">
                  <c:v>4.410517718827877E-2</c:v>
                </c:pt>
                <c:pt idx="646">
                  <c:v>5.0950238573430659E-2</c:v>
                </c:pt>
                <c:pt idx="647">
                  <c:v>5.2297796125422027E-2</c:v>
                </c:pt>
                <c:pt idx="648">
                  <c:v>6.0929491947498256E-2</c:v>
                </c:pt>
                <c:pt idx="649">
                  <c:v>6.2744813950593406E-2</c:v>
                </c:pt>
                <c:pt idx="650">
                  <c:v>6.9900111538404308E-2</c:v>
                </c:pt>
                <c:pt idx="651">
                  <c:v>7.345679731970664E-2</c:v>
                </c:pt>
                <c:pt idx="652">
                  <c:v>6.6783449425879077E-2</c:v>
                </c:pt>
                <c:pt idx="653">
                  <c:v>7.3321729004129171E-2</c:v>
                </c:pt>
                <c:pt idx="654">
                  <c:v>6.1496724005541542E-2</c:v>
                </c:pt>
                <c:pt idx="655">
                  <c:v>6.1147570277209171E-2</c:v>
                </c:pt>
                <c:pt idx="656">
                  <c:v>6.6708991213624183E-2</c:v>
                </c:pt>
                <c:pt idx="657">
                  <c:v>6.5713868399112502E-2</c:v>
                </c:pt>
                <c:pt idx="658">
                  <c:v>7.6403004002877292E-2</c:v>
                </c:pt>
                <c:pt idx="659">
                  <c:v>7.834745397578885E-2</c:v>
                </c:pt>
                <c:pt idx="660">
                  <c:v>8.2972656640515299E-2</c:v>
                </c:pt>
                <c:pt idx="661">
                  <c:v>8.5005120401504736E-2</c:v>
                </c:pt>
                <c:pt idx="662">
                  <c:v>8.1713115453514298E-2</c:v>
                </c:pt>
                <c:pt idx="663">
                  <c:v>8.3730240181830007E-2</c:v>
                </c:pt>
                <c:pt idx="664">
                  <c:v>8.3340693145335459E-2</c:v>
                </c:pt>
                <c:pt idx="665">
                  <c:v>8.515982971900965E-2</c:v>
                </c:pt>
                <c:pt idx="666">
                  <c:v>9.2232878563310416E-2</c:v>
                </c:pt>
                <c:pt idx="667">
                  <c:v>8.8134985958749842E-2</c:v>
                </c:pt>
                <c:pt idx="668">
                  <c:v>8.1204435559135091E-2</c:v>
                </c:pt>
                <c:pt idx="669">
                  <c:v>7.1168121520727615E-2</c:v>
                </c:pt>
                <c:pt idx="670">
                  <c:v>5.7806626658151165E-2</c:v>
                </c:pt>
                <c:pt idx="671">
                  <c:v>6.8578222040516695E-2</c:v>
                </c:pt>
                <c:pt idx="672">
                  <c:v>6.850343504367766E-2</c:v>
                </c:pt>
                <c:pt idx="673">
                  <c:v>7.113161406026372E-2</c:v>
                </c:pt>
                <c:pt idx="674">
                  <c:v>6.8889413383593959E-2</c:v>
                </c:pt>
                <c:pt idx="675">
                  <c:v>5.1634536951526311E-2</c:v>
                </c:pt>
                <c:pt idx="676">
                  <c:v>6.5463856370182164E-2</c:v>
                </c:pt>
                <c:pt idx="677">
                  <c:v>6.2199579251815705E-2</c:v>
                </c:pt>
                <c:pt idx="678">
                  <c:v>7.3613621617213867E-2</c:v>
                </c:pt>
                <c:pt idx="679">
                  <c:v>9.5393586400938188E-2</c:v>
                </c:pt>
                <c:pt idx="680">
                  <c:v>0.10084664334752455</c:v>
                </c:pt>
                <c:pt idx="681">
                  <c:v>0.12413062003728292</c:v>
                </c:pt>
                <c:pt idx="682">
                  <c:v>0.12927200860803909</c:v>
                </c:pt>
                <c:pt idx="683">
                  <c:v>0.12693321901102522</c:v>
                </c:pt>
                <c:pt idx="684">
                  <c:v>0.11384498960497874</c:v>
                </c:pt>
                <c:pt idx="685">
                  <c:v>9.8385126944609436E-2</c:v>
                </c:pt>
                <c:pt idx="686">
                  <c:v>0.10099055555375921</c:v>
                </c:pt>
                <c:pt idx="687">
                  <c:v>8.4180993477025789E-2</c:v>
                </c:pt>
                <c:pt idx="688">
                  <c:v>8.5915329512883637E-2</c:v>
                </c:pt>
                <c:pt idx="689">
                  <c:v>7.8683709571903085E-2</c:v>
                </c:pt>
                <c:pt idx="690">
                  <c:v>6.8132922573126337E-2</c:v>
                </c:pt>
                <c:pt idx="691">
                  <c:v>7.5031364816462831E-2</c:v>
                </c:pt>
                <c:pt idx="692">
                  <c:v>7.3570562245288573E-2</c:v>
                </c:pt>
                <c:pt idx="693">
                  <c:v>7.1787423442002063E-2</c:v>
                </c:pt>
                <c:pt idx="694">
                  <c:v>6.2666360613207475E-2</c:v>
                </c:pt>
                <c:pt idx="695">
                  <c:v>6.0262117757434827E-2</c:v>
                </c:pt>
                <c:pt idx="696">
                  <c:v>5.5382617209230919E-2</c:v>
                </c:pt>
                <c:pt idx="697">
                  <c:v>5.3768816360655877E-2</c:v>
                </c:pt>
                <c:pt idx="698">
                  <c:v>6.2489435587388314E-2</c:v>
                </c:pt>
                <c:pt idx="699">
                  <c:v>7.0693881179854062E-2</c:v>
                </c:pt>
                <c:pt idx="700">
                  <c:v>9.5605212841185769E-2</c:v>
                </c:pt>
                <c:pt idx="701">
                  <c:v>0.1161061860404899</c:v>
                </c:pt>
                <c:pt idx="702">
                  <c:v>0.11830923053288769</c:v>
                </c:pt>
                <c:pt idx="703">
                  <c:v>0.11002511763999895</c:v>
                </c:pt>
                <c:pt idx="704">
                  <c:v>8.3499951596699651E-2</c:v>
                </c:pt>
                <c:pt idx="705">
                  <c:v>6.2944174717749116E-2</c:v>
                </c:pt>
                <c:pt idx="706">
                  <c:v>5.752030790526276E-2</c:v>
                </c:pt>
                <c:pt idx="707">
                  <c:v>5.6204401198492723E-2</c:v>
                </c:pt>
                <c:pt idx="708">
                  <c:v>5.3784540847929357E-2</c:v>
                </c:pt>
                <c:pt idx="709">
                  <c:v>5.4284963380157744E-2</c:v>
                </c:pt>
                <c:pt idx="710">
                  <c:v>5.1213414767563144E-2</c:v>
                </c:pt>
                <c:pt idx="711">
                  <c:v>4.8395105409771849E-2</c:v>
                </c:pt>
                <c:pt idx="712">
                  <c:v>4.6411500478832933E-2</c:v>
                </c:pt>
                <c:pt idx="713">
                  <c:v>4.3797479912793397E-2</c:v>
                </c:pt>
                <c:pt idx="714">
                  <c:v>4.4782639311810667E-2</c:v>
                </c:pt>
                <c:pt idx="715">
                  <c:v>5.0349372102190017E-2</c:v>
                </c:pt>
                <c:pt idx="716">
                  <c:v>6.0314118561240054E-2</c:v>
                </c:pt>
                <c:pt idx="717">
                  <c:v>6.1593135906010434E-2</c:v>
                </c:pt>
                <c:pt idx="718">
                  <c:v>5.9012310131605968E-2</c:v>
                </c:pt>
                <c:pt idx="719">
                  <c:v>5.7997745040214294E-2</c:v>
                </c:pt>
                <c:pt idx="720">
                  <c:v>5.7377163955221175E-2</c:v>
                </c:pt>
                <c:pt idx="721">
                  <c:v>6.0257898387894228E-2</c:v>
                </c:pt>
                <c:pt idx="722">
                  <c:v>6.1381234297905166E-2</c:v>
                </c:pt>
                <c:pt idx="723">
                  <c:v>5.9295076192524804E-2</c:v>
                </c:pt>
                <c:pt idx="724">
                  <c:v>6.1170146524229752E-2</c:v>
                </c:pt>
                <c:pt idx="725">
                  <c:v>5.8724620241516895E-2</c:v>
                </c:pt>
                <c:pt idx="726">
                  <c:v>5.5661770750378863E-2</c:v>
                </c:pt>
                <c:pt idx="727">
                  <c:v>5.1131990725992366E-2</c:v>
                </c:pt>
                <c:pt idx="728">
                  <c:v>4.0777788433415708E-2</c:v>
                </c:pt>
                <c:pt idx="729">
                  <c:v>4.4780188881262319E-2</c:v>
                </c:pt>
                <c:pt idx="730">
                  <c:v>4.8969479224675989E-2</c:v>
                </c:pt>
                <c:pt idx="731">
                  <c:v>4.8583999099737471E-2</c:v>
                </c:pt>
                <c:pt idx="732">
                  <c:v>5.1881639068246811E-2</c:v>
                </c:pt>
                <c:pt idx="733">
                  <c:v>4.4788254730582712E-2</c:v>
                </c:pt>
                <c:pt idx="734">
                  <c:v>3.5385018124000314E-2</c:v>
                </c:pt>
                <c:pt idx="735">
                  <c:v>4.2153262492231156E-2</c:v>
                </c:pt>
                <c:pt idx="736">
                  <c:v>3.6833879922512795E-2</c:v>
                </c:pt>
                <c:pt idx="737">
                  <c:v>3.7609501542939579E-2</c:v>
                </c:pt>
                <c:pt idx="738">
                  <c:v>4.6547776204873881E-2</c:v>
                </c:pt>
                <c:pt idx="739">
                  <c:v>4.4457482171460214E-2</c:v>
                </c:pt>
                <c:pt idx="740">
                  <c:v>4.5289287583335058E-2</c:v>
                </c:pt>
                <c:pt idx="741">
                  <c:v>4.6206668995483653E-2</c:v>
                </c:pt>
                <c:pt idx="742">
                  <c:v>4.0865106531149921E-2</c:v>
                </c:pt>
                <c:pt idx="743">
                  <c:v>3.745737085714837E-2</c:v>
                </c:pt>
                <c:pt idx="744">
                  <c:v>5.0782425383406202E-2</c:v>
                </c:pt>
                <c:pt idx="745">
                  <c:v>4.7532580428713084E-2</c:v>
                </c:pt>
                <c:pt idx="746">
                  <c:v>4.3543397728048237E-2</c:v>
                </c:pt>
                <c:pt idx="747">
                  <c:v>4.5388077830963304E-2</c:v>
                </c:pt>
                <c:pt idx="748">
                  <c:v>2.7477192899565139E-2</c:v>
                </c:pt>
                <c:pt idx="749">
                  <c:v>3.0234134770654168E-2</c:v>
                </c:pt>
                <c:pt idx="750">
                  <c:v>3.1321332615841933E-2</c:v>
                </c:pt>
                <c:pt idx="751">
                  <c:v>2.7233064892295714E-2</c:v>
                </c:pt>
                <c:pt idx="752">
                  <c:v>3.0125621889499136E-2</c:v>
                </c:pt>
                <c:pt idx="753">
                  <c:v>2.9619894037555508E-2</c:v>
                </c:pt>
                <c:pt idx="754">
                  <c:v>2.933836290736333E-2</c:v>
                </c:pt>
                <c:pt idx="755">
                  <c:v>2.6927408862390968E-2</c:v>
                </c:pt>
                <c:pt idx="756">
                  <c:v>3.4100920778328235E-2</c:v>
                </c:pt>
                <c:pt idx="757">
                  <c:v>3.3938008012266721E-2</c:v>
                </c:pt>
                <c:pt idx="758">
                  <c:v>3.6537691451941162E-2</c:v>
                </c:pt>
                <c:pt idx="759">
                  <c:v>3.771070511071279E-2</c:v>
                </c:pt>
                <c:pt idx="760">
                  <c:v>2.9675415640916115E-2</c:v>
                </c:pt>
                <c:pt idx="761">
                  <c:v>2.8410915612154683E-2</c:v>
                </c:pt>
                <c:pt idx="762">
                  <c:v>2.6827394616917497E-2</c:v>
                </c:pt>
                <c:pt idx="763">
                  <c:v>2.8567741084701979E-2</c:v>
                </c:pt>
                <c:pt idx="764">
                  <c:v>3.2477114021221387E-2</c:v>
                </c:pt>
                <c:pt idx="765">
                  <c:v>3.2128884230832176E-2</c:v>
                </c:pt>
                <c:pt idx="766">
                  <c:v>3.1672054450186518E-2</c:v>
                </c:pt>
                <c:pt idx="767">
                  <c:v>2.7825574017314128E-2</c:v>
                </c:pt>
                <c:pt idx="768">
                  <c:v>2.4166739785337954E-2</c:v>
                </c:pt>
                <c:pt idx="769">
                  <c:v>2.4700373546604738E-2</c:v>
                </c:pt>
                <c:pt idx="770">
                  <c:v>3.5504982661317325E-2</c:v>
                </c:pt>
                <c:pt idx="771">
                  <c:v>4.0756617485095882E-2</c:v>
                </c:pt>
                <c:pt idx="772">
                  <c:v>4.5271625440809135E-2</c:v>
                </c:pt>
                <c:pt idx="773">
                  <c:v>4.8749703288678184E-2</c:v>
                </c:pt>
                <c:pt idx="774">
                  <c:v>3.9029431653738934E-2</c:v>
                </c:pt>
                <c:pt idx="775">
                  <c:v>3.7342498220423917E-2</c:v>
                </c:pt>
                <c:pt idx="776">
                  <c:v>4.4223981469543538E-2</c:v>
                </c:pt>
                <c:pt idx="777">
                  <c:v>4.3474523986852913E-2</c:v>
                </c:pt>
                <c:pt idx="778">
                  <c:v>4.6655981268512892E-2</c:v>
                </c:pt>
                <c:pt idx="779">
                  <c:v>4.6646053110295661E-2</c:v>
                </c:pt>
                <c:pt idx="780">
                  <c:v>3.490737740372972E-2</c:v>
                </c:pt>
                <c:pt idx="781">
                  <c:v>3.5760036187009223E-2</c:v>
                </c:pt>
                <c:pt idx="782">
                  <c:v>3.5524576444645753E-2</c:v>
                </c:pt>
                <c:pt idx="783">
                  <c:v>4.3261856047425273E-2</c:v>
                </c:pt>
                <c:pt idx="784">
                  <c:v>4.6905875138323748E-2</c:v>
                </c:pt>
                <c:pt idx="785">
                  <c:v>4.6712864408524124E-2</c:v>
                </c:pt>
                <c:pt idx="786">
                  <c:v>4.6796213961965066E-2</c:v>
                </c:pt>
                <c:pt idx="787">
                  <c:v>4.2565767887991421E-2</c:v>
                </c:pt>
                <c:pt idx="788">
                  <c:v>4.5285354097032327E-2</c:v>
                </c:pt>
                <c:pt idx="789">
                  <c:v>4.2165292121672235E-2</c:v>
                </c:pt>
                <c:pt idx="790">
                  <c:v>4.9751804989494788E-2</c:v>
                </c:pt>
                <c:pt idx="791">
                  <c:v>5.0819489201613631E-2</c:v>
                </c:pt>
                <c:pt idx="792">
                  <c:v>4.8449187810111899E-2</c:v>
                </c:pt>
                <c:pt idx="793">
                  <c:v>5.1060264507499883E-2</c:v>
                </c:pt>
                <c:pt idx="794">
                  <c:v>4.7069331205904653E-2</c:v>
                </c:pt>
                <c:pt idx="795">
                  <c:v>5.0484334149773338E-2</c:v>
                </c:pt>
                <c:pt idx="796">
                  <c:v>5.4548104468148222E-2</c:v>
                </c:pt>
                <c:pt idx="797">
                  <c:v>5.4467220855210552E-2</c:v>
                </c:pt>
                <c:pt idx="798">
                  <c:v>5.0353826245746885E-2</c:v>
                </c:pt>
                <c:pt idx="799">
                  <c:v>4.7978397736786853E-2</c:v>
                </c:pt>
                <c:pt idx="800">
                  <c:v>4.5316010876946811E-2</c:v>
                </c:pt>
                <c:pt idx="801">
                  <c:v>5.5336373971317618E-2</c:v>
                </c:pt>
                <c:pt idx="802">
                  <c:v>6.1302118442782487E-2</c:v>
                </c:pt>
                <c:pt idx="803">
                  <c:v>5.9771023433196888E-2</c:v>
                </c:pt>
                <c:pt idx="804">
                  <c:v>6.1419013946250357E-2</c:v>
                </c:pt>
                <c:pt idx="805">
                  <c:v>5.6494683040339014E-2</c:v>
                </c:pt>
                <c:pt idx="806">
                  <c:v>5.3955374627442883E-2</c:v>
                </c:pt>
                <c:pt idx="807">
                  <c:v>5.1762472314584432E-2</c:v>
                </c:pt>
                <c:pt idx="808">
                  <c:v>6.0904829220799823E-2</c:v>
                </c:pt>
                <c:pt idx="809">
                  <c:v>5.714282802526912E-2</c:v>
                </c:pt>
                <c:pt idx="810">
                  <c:v>5.4133771681624338E-2</c:v>
                </c:pt>
                <c:pt idx="811">
                  <c:v>5.6311148474789234E-2</c:v>
                </c:pt>
                <c:pt idx="812">
                  <c:v>4.8326266205681763E-2</c:v>
                </c:pt>
                <c:pt idx="813">
                  <c:v>5.0300078620891406E-2</c:v>
                </c:pt>
                <c:pt idx="814">
                  <c:v>5.2802441362448153E-2</c:v>
                </c:pt>
                <c:pt idx="815">
                  <c:v>6.5806971724018365E-2</c:v>
                </c:pt>
                <c:pt idx="816">
                  <c:v>6.6517966607511136E-2</c:v>
                </c:pt>
                <c:pt idx="817">
                  <c:v>7.5558649416185619E-2</c:v>
                </c:pt>
                <c:pt idx="818">
                  <c:v>7.6973288635208026E-2</c:v>
                </c:pt>
                <c:pt idx="819">
                  <c:v>8.325580614053027E-2</c:v>
                </c:pt>
                <c:pt idx="820">
                  <c:v>8.934431476327985E-2</c:v>
                </c:pt>
                <c:pt idx="821">
                  <c:v>9.8992144781841498E-2</c:v>
                </c:pt>
                <c:pt idx="822">
                  <c:v>0.11556661860390101</c:v>
                </c:pt>
                <c:pt idx="823">
                  <c:v>0.1162915850882065</c:v>
                </c:pt>
                <c:pt idx="824">
                  <c:v>0.12115428871696737</c:v>
                </c:pt>
                <c:pt idx="825">
                  <c:v>0.11243518544981963</c:v>
                </c:pt>
                <c:pt idx="826">
                  <c:v>0.11178280616376506</c:v>
                </c:pt>
                <c:pt idx="827">
                  <c:v>0.10129403771556414</c:v>
                </c:pt>
                <c:pt idx="828">
                  <c:v>0.10838853705548784</c:v>
                </c:pt>
                <c:pt idx="829">
                  <c:v>0.11152537661634152</c:v>
                </c:pt>
                <c:pt idx="830">
                  <c:v>0.11142453892080649</c:v>
                </c:pt>
                <c:pt idx="831">
                  <c:v>0.11583068487380499</c:v>
                </c:pt>
                <c:pt idx="832">
                  <c:v>0.11234216876014842</c:v>
                </c:pt>
                <c:pt idx="833">
                  <c:v>0.10704490370013903</c:v>
                </c:pt>
                <c:pt idx="834">
                  <c:v>9.9287892646138798E-2</c:v>
                </c:pt>
                <c:pt idx="835">
                  <c:v>9.2385043997494767E-2</c:v>
                </c:pt>
                <c:pt idx="836">
                  <c:v>8.8976008128411943E-2</c:v>
                </c:pt>
                <c:pt idx="837">
                  <c:v>9.2839032134796204E-2</c:v>
                </c:pt>
                <c:pt idx="838">
                  <c:v>9.2970518422108919E-2</c:v>
                </c:pt>
                <c:pt idx="839">
                  <c:v>9.7631323263909969E-2</c:v>
                </c:pt>
                <c:pt idx="840">
                  <c:v>9.3691895166034003E-2</c:v>
                </c:pt>
                <c:pt idx="841">
                  <c:v>9.2120950228396323E-2</c:v>
                </c:pt>
                <c:pt idx="842">
                  <c:v>8.6053356149478871E-2</c:v>
                </c:pt>
                <c:pt idx="843">
                  <c:v>8.5546064333612504E-2</c:v>
                </c:pt>
                <c:pt idx="844">
                  <c:v>8.9857129876278044E-2</c:v>
                </c:pt>
                <c:pt idx="845">
                  <c:v>8.8575896261801762E-2</c:v>
                </c:pt>
                <c:pt idx="846">
                  <c:v>8.6392030530712233E-2</c:v>
                </c:pt>
                <c:pt idx="847">
                  <c:v>7.1334339960926682E-2</c:v>
                </c:pt>
                <c:pt idx="848">
                  <c:v>5.9761680132809927E-2</c:v>
                </c:pt>
                <c:pt idx="849">
                  <c:v>6.21305827374002E-2</c:v>
                </c:pt>
                <c:pt idx="850">
                  <c:v>6.335682801659516E-2</c:v>
                </c:pt>
                <c:pt idx="851">
                  <c:v>6.9474140017873637E-2</c:v>
                </c:pt>
                <c:pt idx="852">
                  <c:v>6.7360974976765131E-2</c:v>
                </c:pt>
                <c:pt idx="853">
                  <c:v>5.7913011718853977E-2</c:v>
                </c:pt>
                <c:pt idx="854">
                  <c:v>6.1276801715178408E-2</c:v>
                </c:pt>
                <c:pt idx="855">
                  <c:v>6.5246336150568282E-2</c:v>
                </c:pt>
                <c:pt idx="856">
                  <c:v>7.6773783939009688E-2</c:v>
                </c:pt>
                <c:pt idx="857">
                  <c:v>8.1690365619789068E-2</c:v>
                </c:pt>
                <c:pt idx="858">
                  <c:v>8.2588970903782352E-2</c:v>
                </c:pt>
                <c:pt idx="859">
                  <c:v>8.3164528239079674E-2</c:v>
                </c:pt>
                <c:pt idx="860">
                  <c:v>8.0215424649871761E-2</c:v>
                </c:pt>
                <c:pt idx="861">
                  <c:v>7.9995983095080617E-2</c:v>
                </c:pt>
                <c:pt idx="862">
                  <c:v>7.8208287598369758E-2</c:v>
                </c:pt>
                <c:pt idx="863">
                  <c:v>8.1305593002212115E-2</c:v>
                </c:pt>
                <c:pt idx="864">
                  <c:v>8.8022938170411097E-2</c:v>
                </c:pt>
                <c:pt idx="865">
                  <c:v>8.8703772918933027E-2</c:v>
                </c:pt>
                <c:pt idx="866">
                  <c:v>8.972327328969322E-2</c:v>
                </c:pt>
                <c:pt idx="867">
                  <c:v>9.4609922567781932E-2</c:v>
                </c:pt>
                <c:pt idx="868">
                  <c:v>9.5919072402988526E-2</c:v>
                </c:pt>
                <c:pt idx="869">
                  <c:v>9.2820524761270215E-2</c:v>
                </c:pt>
                <c:pt idx="870">
                  <c:v>8.9856679651038662E-2</c:v>
                </c:pt>
                <c:pt idx="871">
                  <c:v>8.3837149094271035E-2</c:v>
                </c:pt>
                <c:pt idx="872">
                  <c:v>7.7254107885810691E-2</c:v>
                </c:pt>
                <c:pt idx="873">
                  <c:v>7.4273002757007531E-2</c:v>
                </c:pt>
                <c:pt idx="874">
                  <c:v>7.7934127318133206E-2</c:v>
                </c:pt>
                <c:pt idx="875">
                  <c:v>7.5592694742516786E-2</c:v>
                </c:pt>
                <c:pt idx="876">
                  <c:v>6.8933558644867027E-2</c:v>
                </c:pt>
                <c:pt idx="877">
                  <c:v>6.732597566270683E-2</c:v>
                </c:pt>
                <c:pt idx="878">
                  <c:v>6.1946753488250503E-2</c:v>
                </c:pt>
                <c:pt idx="879">
                  <c:v>5.7877301308292446E-2</c:v>
                </c:pt>
                <c:pt idx="880">
                  <c:v>5.6084542226025866E-2</c:v>
                </c:pt>
                <c:pt idx="881">
                  <c:v>5.8194431156061578E-2</c:v>
                </c:pt>
                <c:pt idx="882">
                  <c:v>6.5795201497511363E-2</c:v>
                </c:pt>
                <c:pt idx="883">
                  <c:v>6.4771813300325096E-2</c:v>
                </c:pt>
                <c:pt idx="884">
                  <c:v>6.6997585690263137E-2</c:v>
                </c:pt>
                <c:pt idx="885">
                  <c:v>6.5859264458425881E-2</c:v>
                </c:pt>
                <c:pt idx="886">
                  <c:v>5.4895135715011124E-2</c:v>
                </c:pt>
                <c:pt idx="887">
                  <c:v>5.1425148962670704E-2</c:v>
                </c:pt>
                <c:pt idx="888">
                  <c:v>5.85700617407591E-2</c:v>
                </c:pt>
                <c:pt idx="889">
                  <c:v>7.1683977555806161E-2</c:v>
                </c:pt>
                <c:pt idx="890">
                  <c:v>7.4262163200169776E-2</c:v>
                </c:pt>
                <c:pt idx="891">
                  <c:v>8.0723787993053298E-2</c:v>
                </c:pt>
                <c:pt idx="892">
                  <c:v>7.7147732647491946E-2</c:v>
                </c:pt>
                <c:pt idx="893">
                  <c:v>8.6650809704481024E-2</c:v>
                </c:pt>
                <c:pt idx="894">
                  <c:v>0.12620950399423952</c:v>
                </c:pt>
                <c:pt idx="895">
                  <c:v>0.15444687437893195</c:v>
                </c:pt>
                <c:pt idx="896">
                  <c:v>0.18391667504845621</c:v>
                </c:pt>
                <c:pt idx="897">
                  <c:v>0.19104178618590595</c:v>
                </c:pt>
                <c:pt idx="898">
                  <c:v>0.16741911282685562</c:v>
                </c:pt>
                <c:pt idx="899">
                  <c:v>0.16080990442457296</c:v>
                </c:pt>
                <c:pt idx="900">
                  <c:v>0.14149527316380991</c:v>
                </c:pt>
                <c:pt idx="901">
                  <c:v>0.1339608847935152</c:v>
                </c:pt>
                <c:pt idx="902">
                  <c:v>0.12917402917036069</c:v>
                </c:pt>
                <c:pt idx="903">
                  <c:v>0.11159230783514724</c:v>
                </c:pt>
                <c:pt idx="904">
                  <c:v>0.10657031106410447</c:v>
                </c:pt>
                <c:pt idx="905">
                  <c:v>9.9614870447895423E-2</c:v>
                </c:pt>
                <c:pt idx="906">
                  <c:v>0.10241535746407796</c:v>
                </c:pt>
                <c:pt idx="907">
                  <c:v>0.11023358889028199</c:v>
                </c:pt>
                <c:pt idx="908">
                  <c:v>0.10780623821538056</c:v>
                </c:pt>
                <c:pt idx="909">
                  <c:v>0.103252708039275</c:v>
                </c:pt>
                <c:pt idx="910">
                  <c:v>0.10080085787080043</c:v>
                </c:pt>
                <c:pt idx="911">
                  <c:v>8.8950513503824241E-2</c:v>
                </c:pt>
                <c:pt idx="912">
                  <c:v>9.5438157512929861E-2</c:v>
                </c:pt>
                <c:pt idx="913">
                  <c:v>9.536580032271591E-2</c:v>
                </c:pt>
                <c:pt idx="914">
                  <c:v>9.0221036842390107E-2</c:v>
                </c:pt>
                <c:pt idx="915">
                  <c:v>8.8207491754689588E-2</c:v>
                </c:pt>
                <c:pt idx="916">
                  <c:v>7.9863688510787054E-2</c:v>
                </c:pt>
                <c:pt idx="917">
                  <c:v>7.5136119787968927E-2</c:v>
                </c:pt>
                <c:pt idx="918">
                  <c:v>7.401010822734283E-2</c:v>
                </c:pt>
                <c:pt idx="919">
                  <c:v>8.0418627238513229E-2</c:v>
                </c:pt>
                <c:pt idx="920">
                  <c:v>7.8784522443223953E-2</c:v>
                </c:pt>
                <c:pt idx="921">
                  <c:v>6.9894192383430281E-2</c:v>
                </c:pt>
                <c:pt idx="922">
                  <c:v>7.0616875407281704E-2</c:v>
                </c:pt>
                <c:pt idx="923">
                  <c:v>7.2853093965558391E-2</c:v>
                </c:pt>
                <c:pt idx="924">
                  <c:v>7.4663493892412641E-2</c:v>
                </c:pt>
                <c:pt idx="925">
                  <c:v>8.2652358765388151E-2</c:v>
                </c:pt>
                <c:pt idx="926">
                  <c:v>8.6336182175315107E-2</c:v>
                </c:pt>
                <c:pt idx="927">
                  <c:v>8.2650777634530867E-2</c:v>
                </c:pt>
                <c:pt idx="928">
                  <c:v>8.1493937250669918E-2</c:v>
                </c:pt>
                <c:pt idx="929">
                  <c:v>9.0400712400935737E-2</c:v>
                </c:pt>
                <c:pt idx="930">
                  <c:v>7.7523094917224325E-2</c:v>
                </c:pt>
                <c:pt idx="931">
                  <c:v>7.3038041709991577E-2</c:v>
                </c:pt>
                <c:pt idx="932">
                  <c:v>6.5431855119133089E-2</c:v>
                </c:pt>
                <c:pt idx="933">
                  <c:v>5.392299024954629E-2</c:v>
                </c:pt>
                <c:pt idx="934">
                  <c:v>6.7140052586351306E-2</c:v>
                </c:pt>
                <c:pt idx="935">
                  <c:v>6.6827598523819393E-2</c:v>
                </c:pt>
                <c:pt idx="936">
                  <c:v>6.9995135340036513E-2</c:v>
                </c:pt>
                <c:pt idx="937">
                  <c:v>7.3515869679749213E-2</c:v>
                </c:pt>
                <c:pt idx="938">
                  <c:v>6.914513784833673E-2</c:v>
                </c:pt>
                <c:pt idx="939">
                  <c:v>6.3430100897608796E-2</c:v>
                </c:pt>
                <c:pt idx="940">
                  <c:v>6.68206376056453E-2</c:v>
                </c:pt>
                <c:pt idx="941">
                  <c:v>6.7959202270915453E-2</c:v>
                </c:pt>
                <c:pt idx="942">
                  <c:v>6.034929885592083E-2</c:v>
                </c:pt>
                <c:pt idx="943">
                  <c:v>6.1272158184629527E-2</c:v>
                </c:pt>
                <c:pt idx="944">
                  <c:v>6.0348733543260182E-2</c:v>
                </c:pt>
                <c:pt idx="945">
                  <c:v>5.540420017760779E-2</c:v>
                </c:pt>
                <c:pt idx="946">
                  <c:v>5.2746678900041935E-2</c:v>
                </c:pt>
                <c:pt idx="947">
                  <c:v>4.9743060561291103E-2</c:v>
                </c:pt>
                <c:pt idx="948">
                  <c:v>4.6808116116101847E-2</c:v>
                </c:pt>
                <c:pt idx="949">
                  <c:v>3.6915002289093668E-2</c:v>
                </c:pt>
                <c:pt idx="950">
                  <c:v>4.4134159420518369E-2</c:v>
                </c:pt>
                <c:pt idx="951">
                  <c:v>4.2468322471206688E-2</c:v>
                </c:pt>
                <c:pt idx="952">
                  <c:v>4.2154538948676552E-2</c:v>
                </c:pt>
                <c:pt idx="953">
                  <c:v>4.8233381116029907E-2</c:v>
                </c:pt>
                <c:pt idx="954">
                  <c:v>4.2295463453638188E-2</c:v>
                </c:pt>
                <c:pt idx="955">
                  <c:v>4.8199472061499646E-2</c:v>
                </c:pt>
                <c:pt idx="956">
                  <c:v>4.3527914592034304E-2</c:v>
                </c:pt>
                <c:pt idx="957">
                  <c:v>3.7523107462725629E-2</c:v>
                </c:pt>
                <c:pt idx="958">
                  <c:v>3.666438110451483E-2</c:v>
                </c:pt>
                <c:pt idx="959">
                  <c:v>3.2184361694173477E-2</c:v>
                </c:pt>
                <c:pt idx="960">
                  <c:v>2.8316521381018596E-2</c:v>
                </c:pt>
                <c:pt idx="961">
                  <c:v>3.1078677314182637E-2</c:v>
                </c:pt>
                <c:pt idx="962">
                  <c:v>2.730655907561045E-2</c:v>
                </c:pt>
                <c:pt idx="963">
                  <c:v>2.7367308864013389E-2</c:v>
                </c:pt>
                <c:pt idx="964">
                  <c:v>2.3853964189635493E-2</c:v>
                </c:pt>
                <c:pt idx="965">
                  <c:v>2.4085879886108733E-2</c:v>
                </c:pt>
                <c:pt idx="966">
                  <c:v>2.7793117687855362E-2</c:v>
                </c:pt>
                <c:pt idx="967">
                  <c:v>2.5066479848012829E-2</c:v>
                </c:pt>
                <c:pt idx="968">
                  <c:v>2.431686711044739E-2</c:v>
                </c:pt>
                <c:pt idx="969">
                  <c:v>2.6284371219844151E-2</c:v>
                </c:pt>
                <c:pt idx="970">
                  <c:v>2.3432524475634563E-2</c:v>
                </c:pt>
                <c:pt idx="971">
                  <c:v>3.0572274072583307E-2</c:v>
                </c:pt>
                <c:pt idx="972">
                  <c:v>3.6697418753014112E-2</c:v>
                </c:pt>
                <c:pt idx="973">
                  <c:v>3.5887206299983168E-2</c:v>
                </c:pt>
                <c:pt idx="974">
                  <c:v>4.5803776389113093E-2</c:v>
                </c:pt>
                <c:pt idx="975">
                  <c:v>4.3529370454259433E-2</c:v>
                </c:pt>
                <c:pt idx="976">
                  <c:v>5.4451031016330871E-2</c:v>
                </c:pt>
                <c:pt idx="977">
                  <c:v>5.4511133608656545E-2</c:v>
                </c:pt>
                <c:pt idx="978">
                  <c:v>4.6236430317918513E-2</c:v>
                </c:pt>
                <c:pt idx="979">
                  <c:v>5.4618766830928103E-2</c:v>
                </c:pt>
                <c:pt idx="980">
                  <c:v>4.506233932888621E-2</c:v>
                </c:pt>
                <c:pt idx="981">
                  <c:v>4.7506398704965327E-2</c:v>
                </c:pt>
                <c:pt idx="982">
                  <c:v>5.0641608178599418E-2</c:v>
                </c:pt>
                <c:pt idx="983">
                  <c:v>4.5368010864579492E-2</c:v>
                </c:pt>
                <c:pt idx="984">
                  <c:v>4.7313278693138165E-2</c:v>
                </c:pt>
                <c:pt idx="985">
                  <c:v>5.0648998027318093E-2</c:v>
                </c:pt>
                <c:pt idx="986">
                  <c:v>5.6188884024749003E-2</c:v>
                </c:pt>
                <c:pt idx="987">
                  <c:v>6.1223148392679352E-2</c:v>
                </c:pt>
                <c:pt idx="988">
                  <c:v>5.8217392688435621E-2</c:v>
                </c:pt>
                <c:pt idx="989">
                  <c:v>5.7632532879307585E-2</c:v>
                </c:pt>
                <c:pt idx="990">
                  <c:v>5.7407747169615372E-2</c:v>
                </c:pt>
                <c:pt idx="991">
                  <c:v>6.1192439700813811E-2</c:v>
                </c:pt>
                <c:pt idx="992">
                  <c:v>6.5609228389367044E-2</c:v>
                </c:pt>
                <c:pt idx="993">
                  <c:v>6.7100871006662677E-2</c:v>
                </c:pt>
                <c:pt idx="994">
                  <c:v>6.6985302279566686E-2</c:v>
                </c:pt>
                <c:pt idx="995">
                  <c:v>6.3352002202787056E-2</c:v>
                </c:pt>
                <c:pt idx="996">
                  <c:v>6.8174951185671864E-2</c:v>
                </c:pt>
                <c:pt idx="997">
                  <c:v>8.4456425513736944E-2</c:v>
                </c:pt>
                <c:pt idx="998">
                  <c:v>0.10174592355624187</c:v>
                </c:pt>
                <c:pt idx="999">
                  <c:v>0.10646644176832988</c:v>
                </c:pt>
                <c:pt idx="1000">
                  <c:v>0.1137902363389575</c:v>
                </c:pt>
                <c:pt idx="1001">
                  <c:v>0.10865845790169482</c:v>
                </c:pt>
                <c:pt idx="1002">
                  <c:v>9.3437730829603993E-2</c:v>
                </c:pt>
                <c:pt idx="1003">
                  <c:v>8.6700753578466599E-2</c:v>
                </c:pt>
                <c:pt idx="1004">
                  <c:v>8.9671464184441343E-2</c:v>
                </c:pt>
                <c:pt idx="1005">
                  <c:v>9.2426222243579367E-2</c:v>
                </c:pt>
                <c:pt idx="1006">
                  <c:v>9.8938466145940124E-2</c:v>
                </c:pt>
                <c:pt idx="1007">
                  <c:v>0.11285248428144339</c:v>
                </c:pt>
                <c:pt idx="1008">
                  <c:v>0.11567944164327129</c:v>
                </c:pt>
                <c:pt idx="1009">
                  <c:v>0.1040907546498417</c:v>
                </c:pt>
                <c:pt idx="1010">
                  <c:v>0.10413206444324707</c:v>
                </c:pt>
                <c:pt idx="1011">
                  <c:v>0.10179762999849487</c:v>
                </c:pt>
                <c:pt idx="1012">
                  <c:v>0.10545598898154411</c:v>
                </c:pt>
                <c:pt idx="1013">
                  <c:v>0.11752958242829314</c:v>
                </c:pt>
                <c:pt idx="1014">
                  <c:v>0.12330807105354387</c:v>
                </c:pt>
                <c:pt idx="1015">
                  <c:v>0.12127070868023225</c:v>
                </c:pt>
                <c:pt idx="1016">
                  <c:v>0.11138447035452255</c:v>
                </c:pt>
                <c:pt idx="1017">
                  <c:v>0.11392537915637999</c:v>
                </c:pt>
                <c:pt idx="1018">
                  <c:v>0.10364889274968241</c:v>
                </c:pt>
                <c:pt idx="1019">
                  <c:v>0.10248810576547697</c:v>
                </c:pt>
                <c:pt idx="1020">
                  <c:v>9.7507433654519138E-2</c:v>
                </c:pt>
                <c:pt idx="1021">
                  <c:v>9.181111948039164E-2</c:v>
                </c:pt>
                <c:pt idx="1022">
                  <c:v>9.942745462622149E-2</c:v>
                </c:pt>
                <c:pt idx="1023">
                  <c:v>0.10377713428487663</c:v>
                </c:pt>
                <c:pt idx="1024">
                  <c:v>0.10913920443071484</c:v>
                </c:pt>
                <c:pt idx="1025">
                  <c:v>0.10151108063112589</c:v>
                </c:pt>
                <c:pt idx="1026">
                  <c:v>0.11009309131539272</c:v>
                </c:pt>
                <c:pt idx="1027">
                  <c:v>0.10479196604553123</c:v>
                </c:pt>
                <c:pt idx="1028">
                  <c:v>0.11006733419906847</c:v>
                </c:pt>
                <c:pt idx="1029">
                  <c:v>0.12332260178400892</c:v>
                </c:pt>
                <c:pt idx="1030">
                  <c:v>0.11453671422483939</c:v>
                </c:pt>
                <c:pt idx="1031">
                  <c:v>0.12212084990945607</c:v>
                </c:pt>
                <c:pt idx="1032">
                  <c:v>0.12182352548032691</c:v>
                </c:pt>
                <c:pt idx="1033">
                  <c:v>0.11808178019981901</c:v>
                </c:pt>
                <c:pt idx="1034">
                  <c:v>0.11157902412842628</c:v>
                </c:pt>
                <c:pt idx="1035">
                  <c:v>9.7841746414352559E-2</c:v>
                </c:pt>
                <c:pt idx="1036">
                  <c:v>8.2512153279447137E-2</c:v>
                </c:pt>
                <c:pt idx="1037">
                  <c:v>6.3662056779909812E-2</c:v>
                </c:pt>
                <c:pt idx="1038">
                  <c:v>6.6359011555539027E-2</c:v>
                </c:pt>
                <c:pt idx="1039">
                  <c:v>6.609133709446062E-2</c:v>
                </c:pt>
                <c:pt idx="1040">
                  <c:v>6.2744638201366831E-2</c:v>
                </c:pt>
                <c:pt idx="1041">
                  <c:v>6.8576633967080483E-2</c:v>
                </c:pt>
                <c:pt idx="1042">
                  <c:v>6.2692904291047291E-2</c:v>
                </c:pt>
                <c:pt idx="1043">
                  <c:v>5.7031465302069109E-2</c:v>
                </c:pt>
                <c:pt idx="1044">
                  <c:v>6.0427451315302472E-2</c:v>
                </c:pt>
                <c:pt idx="1045">
                  <c:v>6.3808045020578213E-2</c:v>
                </c:pt>
                <c:pt idx="1046">
                  <c:v>6.1658261107429523E-2</c:v>
                </c:pt>
                <c:pt idx="1047">
                  <c:v>6.1705579183453402E-2</c:v>
                </c:pt>
                <c:pt idx="1048">
                  <c:v>6.0820075423242907E-2</c:v>
                </c:pt>
                <c:pt idx="1049">
                  <c:v>4.8995152410780674E-2</c:v>
                </c:pt>
                <c:pt idx="1050">
                  <c:v>4.8280118432608182E-2</c:v>
                </c:pt>
                <c:pt idx="1051">
                  <c:v>6.6946750089648399E-2</c:v>
                </c:pt>
                <c:pt idx="1052">
                  <c:v>8.6184030067012057E-2</c:v>
                </c:pt>
                <c:pt idx="1053">
                  <c:v>9.9316311076389288E-2</c:v>
                </c:pt>
                <c:pt idx="1054">
                  <c:v>0.10117323972266636</c:v>
                </c:pt>
                <c:pt idx="1055">
                  <c:v>0.10135937322523328</c:v>
                </c:pt>
                <c:pt idx="1056">
                  <c:v>8.067791170563679E-2</c:v>
                </c:pt>
                <c:pt idx="1057">
                  <c:v>8.2708539552732774E-2</c:v>
                </c:pt>
                <c:pt idx="1058">
                  <c:v>9.4167777984805398E-2</c:v>
                </c:pt>
                <c:pt idx="1059">
                  <c:v>9.1061200959384428E-2</c:v>
                </c:pt>
                <c:pt idx="1060">
                  <c:v>8.8994469304401108E-2</c:v>
                </c:pt>
                <c:pt idx="1061">
                  <c:v>8.2408700056575857E-2</c:v>
                </c:pt>
                <c:pt idx="1062">
                  <c:v>7.1251731749701785E-2</c:v>
                </c:pt>
                <c:pt idx="1063">
                  <c:v>6.993601638066349E-2</c:v>
                </c:pt>
                <c:pt idx="1064">
                  <c:v>7.810795792079539E-2</c:v>
                </c:pt>
                <c:pt idx="1065">
                  <c:v>8.761212995416065E-2</c:v>
                </c:pt>
                <c:pt idx="1066">
                  <c:v>8.9659290295213939E-2</c:v>
                </c:pt>
                <c:pt idx="1067">
                  <c:v>7.7230856659145988E-2</c:v>
                </c:pt>
                <c:pt idx="1068">
                  <c:v>7.6852569290090142E-2</c:v>
                </c:pt>
                <c:pt idx="1069">
                  <c:v>6.9749303800298229E-2</c:v>
                </c:pt>
                <c:pt idx="1070">
                  <c:v>7.2203507249124083E-2</c:v>
                </c:pt>
                <c:pt idx="1071">
                  <c:v>7.6322004654972936E-2</c:v>
                </c:pt>
                <c:pt idx="1072">
                  <c:v>7.786142455123006E-2</c:v>
                </c:pt>
                <c:pt idx="1073">
                  <c:v>6.7912524044186268E-2</c:v>
                </c:pt>
                <c:pt idx="1074">
                  <c:v>6.3987364221131965E-2</c:v>
                </c:pt>
                <c:pt idx="1075">
                  <c:v>6.7284413482612382E-2</c:v>
                </c:pt>
                <c:pt idx="1076">
                  <c:v>5.530174800784405E-2</c:v>
                </c:pt>
                <c:pt idx="1077">
                  <c:v>5.727395953708167E-2</c:v>
                </c:pt>
                <c:pt idx="1078">
                  <c:v>5.697635906191495E-2</c:v>
                </c:pt>
                <c:pt idx="1079">
                  <c:v>4.7321859252166434E-2</c:v>
                </c:pt>
                <c:pt idx="1080">
                  <c:v>5.1461757664740586E-2</c:v>
                </c:pt>
                <c:pt idx="1081">
                  <c:v>5.1609822060529484E-2</c:v>
                </c:pt>
                <c:pt idx="1082">
                  <c:v>5.0644788371744527E-2</c:v>
                </c:pt>
                <c:pt idx="1083">
                  <c:v>6.3189944018827715E-2</c:v>
                </c:pt>
                <c:pt idx="1084">
                  <c:v>6.7855609349265891E-2</c:v>
                </c:pt>
                <c:pt idx="1085">
                  <c:v>6.7395848578388928E-2</c:v>
                </c:pt>
                <c:pt idx="1086">
                  <c:v>6.2560604685082954E-2</c:v>
                </c:pt>
                <c:pt idx="1087">
                  <c:v>5.0857170213194358E-2</c:v>
                </c:pt>
              </c:numCache>
            </c:numRef>
          </c:val>
          <c:extLst>
            <c:ext xmlns:c16="http://schemas.microsoft.com/office/drawing/2014/chart" uri="{C3380CC4-5D6E-409C-BE32-E72D297353CC}">
              <c16:uniqueId val="{00000001-2B5F-4852-990D-D4FC3BD1DE07}"/>
            </c:ext>
          </c:extLst>
        </c:ser>
        <c:ser>
          <c:idx val="2"/>
          <c:order val="3"/>
          <c:tx>
            <c:strRef>
              <c:f>'Finansiel stressindikator'!$D$7</c:f>
              <c:strCache>
                <c:ptCount val="1"/>
                <c:pt idx="0">
                  <c:v>Obligationsmarkedet</c:v>
                </c:pt>
              </c:strCache>
            </c:strRef>
          </c:tx>
          <c:spPr>
            <a:solidFill>
              <a:schemeClr val="accent3"/>
            </a:solidFill>
          </c:spP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stressindikator'!$D$8:$D$1095</c:f>
              <c:numCache>
                <c:formatCode>0.000</c:formatCode>
                <c:ptCount val="1088"/>
                <c:pt idx="0">
                  <c:v>4.6511851873537853E-2</c:v>
                </c:pt>
                <c:pt idx="1">
                  <c:v>4.3940068999243853E-2</c:v>
                </c:pt>
                <c:pt idx="2">
                  <c:v>4.9232031636508244E-2</c:v>
                </c:pt>
                <c:pt idx="3">
                  <c:v>5.6076442653215514E-2</c:v>
                </c:pt>
                <c:pt idx="4">
                  <c:v>5.6607299856843291E-2</c:v>
                </c:pt>
                <c:pt idx="5">
                  <c:v>5.8325625322860536E-2</c:v>
                </c:pt>
                <c:pt idx="6">
                  <c:v>5.1336689391081443E-2</c:v>
                </c:pt>
                <c:pt idx="7">
                  <c:v>5.3479300444681258E-2</c:v>
                </c:pt>
                <c:pt idx="8">
                  <c:v>5.7931132333466626E-2</c:v>
                </c:pt>
                <c:pt idx="9">
                  <c:v>5.3335149694848087E-2</c:v>
                </c:pt>
                <c:pt idx="10">
                  <c:v>5.9426528500253047E-2</c:v>
                </c:pt>
                <c:pt idx="11">
                  <c:v>5.2742837975887455E-2</c:v>
                </c:pt>
                <c:pt idx="12">
                  <c:v>4.7434774359175196E-2</c:v>
                </c:pt>
                <c:pt idx="13">
                  <c:v>4.7801780557668552E-2</c:v>
                </c:pt>
                <c:pt idx="14">
                  <c:v>4.3712445081108824E-2</c:v>
                </c:pt>
                <c:pt idx="15">
                  <c:v>4.7015165619996885E-2</c:v>
                </c:pt>
                <c:pt idx="16">
                  <c:v>4.6784197036484461E-2</c:v>
                </c:pt>
                <c:pt idx="17">
                  <c:v>4.8970702970926337E-2</c:v>
                </c:pt>
                <c:pt idx="18">
                  <c:v>5.3458696290477753E-2</c:v>
                </c:pt>
                <c:pt idx="19">
                  <c:v>5.5195556635832657E-2</c:v>
                </c:pt>
                <c:pt idx="20">
                  <c:v>5.8781613702800467E-2</c:v>
                </c:pt>
                <c:pt idx="21">
                  <c:v>6.0052729505308634E-2</c:v>
                </c:pt>
                <c:pt idx="22">
                  <c:v>5.8387877678903126E-2</c:v>
                </c:pt>
                <c:pt idx="23">
                  <c:v>5.3415492021132091E-2</c:v>
                </c:pt>
                <c:pt idx="24">
                  <c:v>4.4806622519964492E-2</c:v>
                </c:pt>
                <c:pt idx="25">
                  <c:v>4.4305792925992071E-2</c:v>
                </c:pt>
                <c:pt idx="26">
                  <c:v>4.1142355933397178E-2</c:v>
                </c:pt>
                <c:pt idx="27">
                  <c:v>4.0709336486502427E-2</c:v>
                </c:pt>
                <c:pt idx="28">
                  <c:v>4.3949207410553956E-2</c:v>
                </c:pt>
                <c:pt idx="29">
                  <c:v>4.2010230726780916E-2</c:v>
                </c:pt>
                <c:pt idx="30">
                  <c:v>3.9201263652337462E-2</c:v>
                </c:pt>
                <c:pt idx="31">
                  <c:v>3.5574556518684901E-2</c:v>
                </c:pt>
                <c:pt idx="32">
                  <c:v>3.994543127397486E-2</c:v>
                </c:pt>
                <c:pt idx="33">
                  <c:v>3.8257005916083477E-2</c:v>
                </c:pt>
                <c:pt idx="34">
                  <c:v>3.6648392266392313E-2</c:v>
                </c:pt>
                <c:pt idx="35">
                  <c:v>3.6291901397022638E-2</c:v>
                </c:pt>
                <c:pt idx="36">
                  <c:v>3.6490738928495761E-2</c:v>
                </c:pt>
                <c:pt idx="37">
                  <c:v>3.4638662742049665E-2</c:v>
                </c:pt>
                <c:pt idx="38">
                  <c:v>3.7979542248712146E-2</c:v>
                </c:pt>
                <c:pt idx="39">
                  <c:v>3.7935740842687436E-2</c:v>
                </c:pt>
                <c:pt idx="40">
                  <c:v>3.4465744844641176E-2</c:v>
                </c:pt>
                <c:pt idx="41">
                  <c:v>3.8950632660249951E-2</c:v>
                </c:pt>
                <c:pt idx="42">
                  <c:v>3.7363190497352657E-2</c:v>
                </c:pt>
                <c:pt idx="43">
                  <c:v>3.6318190663801098E-2</c:v>
                </c:pt>
                <c:pt idx="44">
                  <c:v>3.3626351196947325E-2</c:v>
                </c:pt>
                <c:pt idx="45">
                  <c:v>2.9448596127297742E-2</c:v>
                </c:pt>
                <c:pt idx="46">
                  <c:v>3.1353127669513502E-2</c:v>
                </c:pt>
                <c:pt idx="47">
                  <c:v>3.0022569494918667E-2</c:v>
                </c:pt>
                <c:pt idx="48">
                  <c:v>2.6491631313587609E-2</c:v>
                </c:pt>
                <c:pt idx="49">
                  <c:v>2.6870457031564727E-2</c:v>
                </c:pt>
                <c:pt idx="50">
                  <c:v>2.6607526618674861E-2</c:v>
                </c:pt>
                <c:pt idx="51">
                  <c:v>2.743598130431155E-2</c:v>
                </c:pt>
                <c:pt idx="52">
                  <c:v>2.9923390788412534E-2</c:v>
                </c:pt>
                <c:pt idx="53">
                  <c:v>3.0425658057783633E-2</c:v>
                </c:pt>
                <c:pt idx="54">
                  <c:v>2.5614580520593802E-2</c:v>
                </c:pt>
                <c:pt idx="55">
                  <c:v>2.4225924723883657E-2</c:v>
                </c:pt>
                <c:pt idx="56">
                  <c:v>2.4769756296714535E-2</c:v>
                </c:pt>
                <c:pt idx="57">
                  <c:v>2.0240172125362915E-2</c:v>
                </c:pt>
                <c:pt idx="58">
                  <c:v>2.4215721157735078E-2</c:v>
                </c:pt>
                <c:pt idx="59">
                  <c:v>2.5083882947087834E-2</c:v>
                </c:pt>
                <c:pt idx="60">
                  <c:v>2.2245546458308507E-2</c:v>
                </c:pt>
                <c:pt idx="61">
                  <c:v>2.3862050920707797E-2</c:v>
                </c:pt>
                <c:pt idx="62">
                  <c:v>2.3517096034524364E-2</c:v>
                </c:pt>
                <c:pt idx="63">
                  <c:v>2.2999210464051491E-2</c:v>
                </c:pt>
                <c:pt idx="64">
                  <c:v>2.3398767912464542E-2</c:v>
                </c:pt>
                <c:pt idx="65">
                  <c:v>2.1826159815227533E-2</c:v>
                </c:pt>
                <c:pt idx="66">
                  <c:v>1.5704653034262262E-2</c:v>
                </c:pt>
                <c:pt idx="67">
                  <c:v>1.6595286406983135E-2</c:v>
                </c:pt>
                <c:pt idx="68">
                  <c:v>1.6717512353931058E-2</c:v>
                </c:pt>
                <c:pt idx="69">
                  <c:v>2.0602322731367542E-2</c:v>
                </c:pt>
                <c:pt idx="70">
                  <c:v>2.3757176342580413E-2</c:v>
                </c:pt>
                <c:pt idx="71">
                  <c:v>2.0504405351000322E-2</c:v>
                </c:pt>
                <c:pt idx="72">
                  <c:v>1.8861458617461739E-2</c:v>
                </c:pt>
                <c:pt idx="73">
                  <c:v>1.6277875358869723E-2</c:v>
                </c:pt>
                <c:pt idx="74">
                  <c:v>1.3371617835743539E-2</c:v>
                </c:pt>
                <c:pt idx="75">
                  <c:v>1.7433244982629846E-2</c:v>
                </c:pt>
                <c:pt idx="76">
                  <c:v>1.6601232462955907E-2</c:v>
                </c:pt>
                <c:pt idx="77">
                  <c:v>1.6246282340367239E-2</c:v>
                </c:pt>
                <c:pt idx="78">
                  <c:v>1.7374438049229234E-2</c:v>
                </c:pt>
                <c:pt idx="79">
                  <c:v>1.6053912952988907E-2</c:v>
                </c:pt>
                <c:pt idx="80">
                  <c:v>1.9124935729598846E-2</c:v>
                </c:pt>
                <c:pt idx="81">
                  <c:v>1.7395600982011417E-2</c:v>
                </c:pt>
                <c:pt idx="82">
                  <c:v>1.6507242638625973E-2</c:v>
                </c:pt>
                <c:pt idx="83">
                  <c:v>1.4290734607745112E-2</c:v>
                </c:pt>
                <c:pt idx="84">
                  <c:v>1.2409959548851745E-2</c:v>
                </c:pt>
                <c:pt idx="85">
                  <c:v>1.2535074512092294E-2</c:v>
                </c:pt>
                <c:pt idx="86">
                  <c:v>1.1583652552433788E-2</c:v>
                </c:pt>
                <c:pt idx="87">
                  <c:v>1.1538186248034656E-2</c:v>
                </c:pt>
                <c:pt idx="88">
                  <c:v>1.108588434149735E-2</c:v>
                </c:pt>
                <c:pt idx="89">
                  <c:v>1.0989718163684043E-2</c:v>
                </c:pt>
                <c:pt idx="90">
                  <c:v>1.125335844722576E-2</c:v>
                </c:pt>
                <c:pt idx="91">
                  <c:v>1.1522515041705617E-2</c:v>
                </c:pt>
                <c:pt idx="92">
                  <c:v>1.3615568558081374E-2</c:v>
                </c:pt>
                <c:pt idx="93">
                  <c:v>1.537994799048646E-2</c:v>
                </c:pt>
                <c:pt idx="94">
                  <c:v>1.4938301265875198E-2</c:v>
                </c:pt>
                <c:pt idx="95">
                  <c:v>1.3300642868090951E-2</c:v>
                </c:pt>
                <c:pt idx="96">
                  <c:v>9.1109012208408849E-3</c:v>
                </c:pt>
                <c:pt idx="97">
                  <c:v>9.2368117932596413E-3</c:v>
                </c:pt>
                <c:pt idx="98">
                  <c:v>1.2308128357600265E-2</c:v>
                </c:pt>
                <c:pt idx="99">
                  <c:v>1.4532636346035695E-2</c:v>
                </c:pt>
                <c:pt idx="100">
                  <c:v>1.6199691325068176E-2</c:v>
                </c:pt>
                <c:pt idx="101">
                  <c:v>1.47179690242024E-2</c:v>
                </c:pt>
                <c:pt idx="102">
                  <c:v>1.3242468297179479E-2</c:v>
                </c:pt>
                <c:pt idx="103">
                  <c:v>1.1196879542087215E-2</c:v>
                </c:pt>
                <c:pt idx="104">
                  <c:v>1.0568009275653109E-2</c:v>
                </c:pt>
                <c:pt idx="105">
                  <c:v>1.0657641608163376E-2</c:v>
                </c:pt>
                <c:pt idx="106">
                  <c:v>9.7839909900451338E-3</c:v>
                </c:pt>
                <c:pt idx="107">
                  <c:v>9.6290015340348683E-3</c:v>
                </c:pt>
                <c:pt idx="108">
                  <c:v>1.0302315245640264E-2</c:v>
                </c:pt>
                <c:pt idx="109">
                  <c:v>8.8099260550436615E-3</c:v>
                </c:pt>
                <c:pt idx="110">
                  <c:v>9.6674278189273193E-3</c:v>
                </c:pt>
                <c:pt idx="111">
                  <c:v>1.014590149973265E-2</c:v>
                </c:pt>
                <c:pt idx="112">
                  <c:v>9.2654740802136214E-3</c:v>
                </c:pt>
                <c:pt idx="113">
                  <c:v>1.0404398673458888E-2</c:v>
                </c:pt>
                <c:pt idx="114">
                  <c:v>1.1252111488521749E-2</c:v>
                </c:pt>
                <c:pt idx="115">
                  <c:v>1.0720436064984407E-2</c:v>
                </c:pt>
                <c:pt idx="116">
                  <c:v>1.1202096502009505E-2</c:v>
                </c:pt>
                <c:pt idx="117">
                  <c:v>9.7519903742462593E-3</c:v>
                </c:pt>
                <c:pt idx="118">
                  <c:v>9.3183682234215109E-3</c:v>
                </c:pt>
                <c:pt idx="119">
                  <c:v>1.1053740877263385E-2</c:v>
                </c:pt>
                <c:pt idx="120">
                  <c:v>1.4776132035544072E-2</c:v>
                </c:pt>
                <c:pt idx="121">
                  <c:v>1.61340852149029E-2</c:v>
                </c:pt>
                <c:pt idx="122">
                  <c:v>1.6213303461594927E-2</c:v>
                </c:pt>
                <c:pt idx="123">
                  <c:v>1.7379796855344732E-2</c:v>
                </c:pt>
                <c:pt idx="124">
                  <c:v>1.6279062065455454E-2</c:v>
                </c:pt>
                <c:pt idx="125">
                  <c:v>1.7757070848223339E-2</c:v>
                </c:pt>
                <c:pt idx="126">
                  <c:v>1.7963821840109084E-2</c:v>
                </c:pt>
                <c:pt idx="127">
                  <c:v>1.6655170174200391E-2</c:v>
                </c:pt>
                <c:pt idx="128">
                  <c:v>1.4406030625867535E-2</c:v>
                </c:pt>
                <c:pt idx="129">
                  <c:v>1.2645661419123103E-2</c:v>
                </c:pt>
                <c:pt idx="130">
                  <c:v>1.1869258908022035E-2</c:v>
                </c:pt>
                <c:pt idx="131">
                  <c:v>1.0089802496635786E-2</c:v>
                </c:pt>
                <c:pt idx="132">
                  <c:v>9.6748888982342227E-3</c:v>
                </c:pt>
                <c:pt idx="133">
                  <c:v>8.2502418119123205E-3</c:v>
                </c:pt>
                <c:pt idx="134">
                  <c:v>7.1200950350840302E-3</c:v>
                </c:pt>
                <c:pt idx="135">
                  <c:v>7.188312695368711E-3</c:v>
                </c:pt>
                <c:pt idx="136">
                  <c:v>7.6774067890813752E-3</c:v>
                </c:pt>
                <c:pt idx="137">
                  <c:v>7.2045535949583246E-3</c:v>
                </c:pt>
                <c:pt idx="138">
                  <c:v>6.7131199337854101E-3</c:v>
                </c:pt>
                <c:pt idx="139">
                  <c:v>7.2668778967836418E-3</c:v>
                </c:pt>
                <c:pt idx="140">
                  <c:v>5.3939282883282745E-3</c:v>
                </c:pt>
                <c:pt idx="141">
                  <c:v>6.2731841064227823E-3</c:v>
                </c:pt>
                <c:pt idx="142">
                  <c:v>7.3867082521218231E-3</c:v>
                </c:pt>
                <c:pt idx="143">
                  <c:v>8.4679598418881587E-3</c:v>
                </c:pt>
                <c:pt idx="144">
                  <c:v>1.2286800195929422E-2</c:v>
                </c:pt>
                <c:pt idx="145">
                  <c:v>1.3268640564726947E-2</c:v>
                </c:pt>
                <c:pt idx="146">
                  <c:v>1.3199834545257128E-2</c:v>
                </c:pt>
                <c:pt idx="147">
                  <c:v>1.4475255828749974E-2</c:v>
                </c:pt>
                <c:pt idx="148">
                  <c:v>1.3897413697146931E-2</c:v>
                </c:pt>
                <c:pt idx="149">
                  <c:v>1.4885490796684567E-2</c:v>
                </c:pt>
                <c:pt idx="150">
                  <c:v>1.408475108831563E-2</c:v>
                </c:pt>
                <c:pt idx="151">
                  <c:v>1.1124080873354654E-2</c:v>
                </c:pt>
                <c:pt idx="152">
                  <c:v>8.8347854758389702E-3</c:v>
                </c:pt>
                <c:pt idx="153">
                  <c:v>6.7537405399751907E-3</c:v>
                </c:pt>
                <c:pt idx="154">
                  <c:v>8.0788036975616758E-3</c:v>
                </c:pt>
                <c:pt idx="155">
                  <c:v>8.9160861522191905E-3</c:v>
                </c:pt>
                <c:pt idx="156">
                  <c:v>9.5851191456085144E-3</c:v>
                </c:pt>
                <c:pt idx="157">
                  <c:v>1.1397856324156359E-2</c:v>
                </c:pt>
                <c:pt idx="158">
                  <c:v>1.0351425877032271E-2</c:v>
                </c:pt>
                <c:pt idx="159">
                  <c:v>1.1346258301924131E-2</c:v>
                </c:pt>
                <c:pt idx="160">
                  <c:v>1.1850876039501891E-2</c:v>
                </c:pt>
                <c:pt idx="161">
                  <c:v>1.1135631825557747E-2</c:v>
                </c:pt>
                <c:pt idx="162">
                  <c:v>1.27437860771187E-2</c:v>
                </c:pt>
                <c:pt idx="163">
                  <c:v>1.3090561263148399E-2</c:v>
                </c:pt>
                <c:pt idx="164">
                  <c:v>1.2364831766028272E-2</c:v>
                </c:pt>
                <c:pt idx="165">
                  <c:v>1.177845939291282E-2</c:v>
                </c:pt>
                <c:pt idx="166">
                  <c:v>1.4287345340577965E-2</c:v>
                </c:pt>
                <c:pt idx="167">
                  <c:v>1.7158851747881208E-2</c:v>
                </c:pt>
                <c:pt idx="168">
                  <c:v>1.8259628257192982E-2</c:v>
                </c:pt>
                <c:pt idx="169">
                  <c:v>1.9207783680443895E-2</c:v>
                </c:pt>
                <c:pt idx="170">
                  <c:v>1.6878750094539752E-2</c:v>
                </c:pt>
                <c:pt idx="171">
                  <c:v>1.4377552797796532E-2</c:v>
                </c:pt>
                <c:pt idx="172">
                  <c:v>1.5298576741209272E-2</c:v>
                </c:pt>
                <c:pt idx="173">
                  <c:v>2.3193558926976183E-2</c:v>
                </c:pt>
                <c:pt idx="174">
                  <c:v>2.8577196229221689E-2</c:v>
                </c:pt>
                <c:pt idx="175">
                  <c:v>3.3094882098255285E-2</c:v>
                </c:pt>
                <c:pt idx="176">
                  <c:v>3.8567958158307679E-2</c:v>
                </c:pt>
                <c:pt idx="177">
                  <c:v>3.3611597378425992E-2</c:v>
                </c:pt>
                <c:pt idx="178">
                  <c:v>3.0596141007373324E-2</c:v>
                </c:pt>
                <c:pt idx="179">
                  <c:v>2.9568503567350107E-2</c:v>
                </c:pt>
                <c:pt idx="180">
                  <c:v>2.4961671187000878E-2</c:v>
                </c:pt>
                <c:pt idx="181">
                  <c:v>2.3575210179177367E-2</c:v>
                </c:pt>
                <c:pt idx="182">
                  <c:v>2.2189228857644003E-2</c:v>
                </c:pt>
                <c:pt idx="183">
                  <c:v>1.8340042246722459E-2</c:v>
                </c:pt>
                <c:pt idx="184">
                  <c:v>1.8589547156654521E-2</c:v>
                </c:pt>
                <c:pt idx="185">
                  <c:v>1.6404729523014819E-2</c:v>
                </c:pt>
                <c:pt idx="186">
                  <c:v>1.6674705755342623E-2</c:v>
                </c:pt>
                <c:pt idx="187">
                  <c:v>1.8645751438377735E-2</c:v>
                </c:pt>
                <c:pt idx="188">
                  <c:v>1.6903373592593744E-2</c:v>
                </c:pt>
                <c:pt idx="189">
                  <c:v>2.047977699349296E-2</c:v>
                </c:pt>
                <c:pt idx="190">
                  <c:v>2.1394050566942005E-2</c:v>
                </c:pt>
                <c:pt idx="191">
                  <c:v>2.3017151166948184E-2</c:v>
                </c:pt>
                <c:pt idx="192">
                  <c:v>2.3579144523576071E-2</c:v>
                </c:pt>
                <c:pt idx="193">
                  <c:v>2.2958637077444246E-2</c:v>
                </c:pt>
                <c:pt idx="194">
                  <c:v>2.055491434655389E-2</c:v>
                </c:pt>
                <c:pt idx="195">
                  <c:v>1.7113019174674712E-2</c:v>
                </c:pt>
                <c:pt idx="196">
                  <c:v>1.836563763621521E-2</c:v>
                </c:pt>
                <c:pt idx="197">
                  <c:v>1.8939428089633465E-2</c:v>
                </c:pt>
                <c:pt idx="198">
                  <c:v>1.9641931342707107E-2</c:v>
                </c:pt>
                <c:pt idx="199">
                  <c:v>1.9312397005808883E-2</c:v>
                </c:pt>
                <c:pt idx="200">
                  <c:v>1.7086404278661052E-2</c:v>
                </c:pt>
                <c:pt idx="201">
                  <c:v>1.6151909707212052E-2</c:v>
                </c:pt>
                <c:pt idx="202">
                  <c:v>1.4830977358075486E-2</c:v>
                </c:pt>
                <c:pt idx="203">
                  <c:v>1.5991510813953717E-2</c:v>
                </c:pt>
                <c:pt idx="204">
                  <c:v>1.692793390780855E-2</c:v>
                </c:pt>
                <c:pt idx="205">
                  <c:v>1.5167709461793331E-2</c:v>
                </c:pt>
                <c:pt idx="206">
                  <c:v>1.7952691202599912E-2</c:v>
                </c:pt>
                <c:pt idx="207">
                  <c:v>1.8152737060969745E-2</c:v>
                </c:pt>
                <c:pt idx="208">
                  <c:v>1.7103691645389607E-2</c:v>
                </c:pt>
                <c:pt idx="209">
                  <c:v>1.6927850293281869E-2</c:v>
                </c:pt>
                <c:pt idx="210">
                  <c:v>1.4643152728922183E-2</c:v>
                </c:pt>
                <c:pt idx="211">
                  <c:v>1.3430916287898395E-2</c:v>
                </c:pt>
                <c:pt idx="212">
                  <c:v>1.441586608894713E-2</c:v>
                </c:pt>
                <c:pt idx="213">
                  <c:v>1.4720937339423E-2</c:v>
                </c:pt>
                <c:pt idx="214">
                  <c:v>1.7279523703390892E-2</c:v>
                </c:pt>
                <c:pt idx="215">
                  <c:v>1.8931818480073519E-2</c:v>
                </c:pt>
                <c:pt idx="216">
                  <c:v>1.9525368468180419E-2</c:v>
                </c:pt>
                <c:pt idx="217">
                  <c:v>2.2359792859422939E-2</c:v>
                </c:pt>
                <c:pt idx="218">
                  <c:v>2.1244711921203609E-2</c:v>
                </c:pt>
                <c:pt idx="219">
                  <c:v>2.0883571268645245E-2</c:v>
                </c:pt>
                <c:pt idx="220">
                  <c:v>2.1576894634941793E-2</c:v>
                </c:pt>
                <c:pt idx="221">
                  <c:v>1.9836674720982401E-2</c:v>
                </c:pt>
                <c:pt idx="222">
                  <c:v>1.902814675427883E-2</c:v>
                </c:pt>
                <c:pt idx="223">
                  <c:v>2.0622182256269904E-2</c:v>
                </c:pt>
                <c:pt idx="224">
                  <c:v>1.945064389865326E-2</c:v>
                </c:pt>
                <c:pt idx="225">
                  <c:v>2.2218535878816351E-2</c:v>
                </c:pt>
                <c:pt idx="226">
                  <c:v>2.1414476509061284E-2</c:v>
                </c:pt>
                <c:pt idx="227">
                  <c:v>1.9321570632042654E-2</c:v>
                </c:pt>
                <c:pt idx="228">
                  <c:v>2.3273329235852347E-2</c:v>
                </c:pt>
                <c:pt idx="229">
                  <c:v>2.3178261506132697E-2</c:v>
                </c:pt>
                <c:pt idx="230">
                  <c:v>2.5663893724166789E-2</c:v>
                </c:pt>
                <c:pt idx="231">
                  <c:v>2.6692124054390535E-2</c:v>
                </c:pt>
                <c:pt idx="232">
                  <c:v>2.6778218798534842E-2</c:v>
                </c:pt>
                <c:pt idx="233">
                  <c:v>2.728824510413546E-2</c:v>
                </c:pt>
                <c:pt idx="234">
                  <c:v>2.7775846560978631E-2</c:v>
                </c:pt>
                <c:pt idx="235">
                  <c:v>3.3707963424247298E-2</c:v>
                </c:pt>
                <c:pt idx="236">
                  <c:v>3.6794576295988576E-2</c:v>
                </c:pt>
                <c:pt idx="237">
                  <c:v>4.2167244765331915E-2</c:v>
                </c:pt>
                <c:pt idx="238">
                  <c:v>4.8768407554859575E-2</c:v>
                </c:pt>
                <c:pt idx="239">
                  <c:v>5.3228206010456275E-2</c:v>
                </c:pt>
                <c:pt idx="240">
                  <c:v>5.4682633234058725E-2</c:v>
                </c:pt>
                <c:pt idx="241">
                  <c:v>5.131937246394426E-2</c:v>
                </c:pt>
                <c:pt idx="242">
                  <c:v>4.9200128265790892E-2</c:v>
                </c:pt>
                <c:pt idx="243">
                  <c:v>5.0312915106865322E-2</c:v>
                </c:pt>
                <c:pt idx="244">
                  <c:v>4.8570053862420165E-2</c:v>
                </c:pt>
                <c:pt idx="245">
                  <c:v>4.6668539481849979E-2</c:v>
                </c:pt>
                <c:pt idx="246">
                  <c:v>4.6571780594754468E-2</c:v>
                </c:pt>
                <c:pt idx="247">
                  <c:v>4.3124728090200848E-2</c:v>
                </c:pt>
                <c:pt idx="248">
                  <c:v>4.804339708257286E-2</c:v>
                </c:pt>
                <c:pt idx="249">
                  <c:v>5.1116102026895711E-2</c:v>
                </c:pt>
                <c:pt idx="250">
                  <c:v>5.1599201514801477E-2</c:v>
                </c:pt>
                <c:pt idx="251">
                  <c:v>4.7803426495485836E-2</c:v>
                </c:pt>
                <c:pt idx="252">
                  <c:v>4.5498268789327057E-2</c:v>
                </c:pt>
                <c:pt idx="253">
                  <c:v>5.1463265726463189E-2</c:v>
                </c:pt>
                <c:pt idx="254">
                  <c:v>5.558206778335191E-2</c:v>
                </c:pt>
                <c:pt idx="255">
                  <c:v>5.9603444134469413E-2</c:v>
                </c:pt>
                <c:pt idx="256">
                  <c:v>5.4019596189281774E-2</c:v>
                </c:pt>
                <c:pt idx="257">
                  <c:v>5.0226070156918323E-2</c:v>
                </c:pt>
                <c:pt idx="258">
                  <c:v>5.4727684542854101E-2</c:v>
                </c:pt>
                <c:pt idx="259">
                  <c:v>5.3962767664726283E-2</c:v>
                </c:pt>
                <c:pt idx="260">
                  <c:v>6.004660794058634E-2</c:v>
                </c:pt>
                <c:pt idx="261">
                  <c:v>7.0439959851458164E-2</c:v>
                </c:pt>
                <c:pt idx="262">
                  <c:v>7.1985585487863046E-2</c:v>
                </c:pt>
                <c:pt idx="263">
                  <c:v>7.9755734867501593E-2</c:v>
                </c:pt>
                <c:pt idx="264">
                  <c:v>8.7028712356126942E-2</c:v>
                </c:pt>
                <c:pt idx="265">
                  <c:v>8.0639969392307331E-2</c:v>
                </c:pt>
                <c:pt idx="266">
                  <c:v>8.106664704146864E-2</c:v>
                </c:pt>
                <c:pt idx="267">
                  <c:v>7.6342270603300275E-2</c:v>
                </c:pt>
                <c:pt idx="268">
                  <c:v>7.0585985396030226E-2</c:v>
                </c:pt>
                <c:pt idx="269">
                  <c:v>7.4671938983325609E-2</c:v>
                </c:pt>
                <c:pt idx="270">
                  <c:v>7.1250400940353426E-2</c:v>
                </c:pt>
                <c:pt idx="271">
                  <c:v>7.7415728822162522E-2</c:v>
                </c:pt>
                <c:pt idx="272">
                  <c:v>8.1734033413442472E-2</c:v>
                </c:pt>
                <c:pt idx="273">
                  <c:v>8.2853797541561525E-2</c:v>
                </c:pt>
                <c:pt idx="274">
                  <c:v>8.432224810050698E-2</c:v>
                </c:pt>
                <c:pt idx="275">
                  <c:v>8.2368218283005917E-2</c:v>
                </c:pt>
                <c:pt idx="276">
                  <c:v>8.3720017249118192E-2</c:v>
                </c:pt>
                <c:pt idx="277">
                  <c:v>7.981462024136568E-2</c:v>
                </c:pt>
                <c:pt idx="278">
                  <c:v>7.7666234534581435E-2</c:v>
                </c:pt>
                <c:pt idx="279">
                  <c:v>8.1162619018160409E-2</c:v>
                </c:pt>
                <c:pt idx="280">
                  <c:v>8.199712225687536E-2</c:v>
                </c:pt>
                <c:pt idx="281">
                  <c:v>8.733394199037578E-2</c:v>
                </c:pt>
                <c:pt idx="282">
                  <c:v>8.9044051422477274E-2</c:v>
                </c:pt>
                <c:pt idx="283">
                  <c:v>8.7479244441785231E-2</c:v>
                </c:pt>
                <c:pt idx="284">
                  <c:v>9.3792492958212029E-2</c:v>
                </c:pt>
                <c:pt idx="285">
                  <c:v>9.1909614663859621E-2</c:v>
                </c:pt>
                <c:pt idx="286">
                  <c:v>9.778008007008733E-2</c:v>
                </c:pt>
                <c:pt idx="287">
                  <c:v>9.931478737835131E-2</c:v>
                </c:pt>
                <c:pt idx="288">
                  <c:v>9.2005409582355133E-2</c:v>
                </c:pt>
                <c:pt idx="289">
                  <c:v>9.2047072141933098E-2</c:v>
                </c:pt>
                <c:pt idx="290">
                  <c:v>8.7371935590968897E-2</c:v>
                </c:pt>
                <c:pt idx="291">
                  <c:v>8.8969800660262499E-2</c:v>
                </c:pt>
                <c:pt idx="292">
                  <c:v>9.1351733452858463E-2</c:v>
                </c:pt>
                <c:pt idx="293">
                  <c:v>9.8376226309180595E-2</c:v>
                </c:pt>
                <c:pt idx="294">
                  <c:v>0.10750898740858855</c:v>
                </c:pt>
                <c:pt idx="295">
                  <c:v>0.11426103733400822</c:v>
                </c:pt>
                <c:pt idx="296">
                  <c:v>0.12406480638757941</c:v>
                </c:pt>
                <c:pt idx="297">
                  <c:v>0.13006184376013569</c:v>
                </c:pt>
                <c:pt idx="298">
                  <c:v>0.13548309449804324</c:v>
                </c:pt>
                <c:pt idx="299">
                  <c:v>0.13581981264300302</c:v>
                </c:pt>
                <c:pt idx="300">
                  <c:v>0.13717387889231739</c:v>
                </c:pt>
                <c:pt idx="301">
                  <c:v>0.12832537976113551</c:v>
                </c:pt>
                <c:pt idx="302">
                  <c:v>0.12483322428580104</c:v>
                </c:pt>
                <c:pt idx="303">
                  <c:v>0.12196667565128642</c:v>
                </c:pt>
                <c:pt idx="304">
                  <c:v>0.1196667262338382</c:v>
                </c:pt>
                <c:pt idx="305">
                  <c:v>0.12284544732155819</c:v>
                </c:pt>
                <c:pt idx="306">
                  <c:v>0.12336184047978271</c:v>
                </c:pt>
                <c:pt idx="307">
                  <c:v>0.1248854912305197</c:v>
                </c:pt>
                <c:pt idx="308">
                  <c:v>0.12292749914898013</c:v>
                </c:pt>
                <c:pt idx="309">
                  <c:v>0.1224524419895206</c:v>
                </c:pt>
                <c:pt idx="310">
                  <c:v>0.11121771513260191</c:v>
                </c:pt>
                <c:pt idx="311">
                  <c:v>0.11376630266589344</c:v>
                </c:pt>
                <c:pt idx="312">
                  <c:v>0.11201525318613534</c:v>
                </c:pt>
                <c:pt idx="313">
                  <c:v>0.1104918403084923</c:v>
                </c:pt>
                <c:pt idx="314">
                  <c:v>0.11277314337881902</c:v>
                </c:pt>
                <c:pt idx="315">
                  <c:v>0.10368543419662868</c:v>
                </c:pt>
                <c:pt idx="316">
                  <c:v>9.9687598466558489E-2</c:v>
                </c:pt>
                <c:pt idx="317">
                  <c:v>0.10041591842055564</c:v>
                </c:pt>
                <c:pt idx="318">
                  <c:v>0.10227682542635808</c:v>
                </c:pt>
                <c:pt idx="319">
                  <c:v>0.10207455426818779</c:v>
                </c:pt>
                <c:pt idx="320">
                  <c:v>0.10165006600228785</c:v>
                </c:pt>
                <c:pt idx="321">
                  <c:v>9.631733811893288E-2</c:v>
                </c:pt>
                <c:pt idx="322">
                  <c:v>9.1842239163000883E-2</c:v>
                </c:pt>
                <c:pt idx="323">
                  <c:v>9.1381822914224392E-2</c:v>
                </c:pt>
                <c:pt idx="324">
                  <c:v>8.5670728286979955E-2</c:v>
                </c:pt>
                <c:pt idx="325">
                  <c:v>8.6784662869640428E-2</c:v>
                </c:pt>
                <c:pt idx="326">
                  <c:v>8.8085938865745755E-2</c:v>
                </c:pt>
                <c:pt idx="327">
                  <c:v>8.3807491010193871E-2</c:v>
                </c:pt>
                <c:pt idx="328">
                  <c:v>8.9110752498818238E-2</c:v>
                </c:pt>
                <c:pt idx="329">
                  <c:v>8.2615429001269697E-2</c:v>
                </c:pt>
                <c:pt idx="330">
                  <c:v>7.8019484634413036E-2</c:v>
                </c:pt>
                <c:pt idx="331">
                  <c:v>7.3452254365585945E-2</c:v>
                </c:pt>
                <c:pt idx="332">
                  <c:v>7.3353137915669775E-2</c:v>
                </c:pt>
                <c:pt idx="333">
                  <c:v>7.7464378967307873E-2</c:v>
                </c:pt>
                <c:pt idx="334">
                  <c:v>7.9109256037291742E-2</c:v>
                </c:pt>
                <c:pt idx="335">
                  <c:v>8.4955055895786974E-2</c:v>
                </c:pt>
                <c:pt idx="336">
                  <c:v>8.0323529666202403E-2</c:v>
                </c:pt>
                <c:pt idx="337">
                  <c:v>7.4124647700362922E-2</c:v>
                </c:pt>
                <c:pt idx="338">
                  <c:v>7.6145248640092533E-2</c:v>
                </c:pt>
                <c:pt idx="339">
                  <c:v>7.3942218194952156E-2</c:v>
                </c:pt>
                <c:pt idx="340">
                  <c:v>7.819198574290015E-2</c:v>
                </c:pt>
                <c:pt idx="341">
                  <c:v>8.6056603808850024E-2</c:v>
                </c:pt>
                <c:pt idx="342">
                  <c:v>8.7421501043351696E-2</c:v>
                </c:pt>
                <c:pt idx="343">
                  <c:v>8.6157639052440865E-2</c:v>
                </c:pt>
                <c:pt idx="344">
                  <c:v>7.7917431697689235E-2</c:v>
                </c:pt>
                <c:pt idx="345">
                  <c:v>6.9341905051931926E-2</c:v>
                </c:pt>
                <c:pt idx="346">
                  <c:v>6.4761850312234637E-2</c:v>
                </c:pt>
                <c:pt idx="347">
                  <c:v>6.2046646900199343E-2</c:v>
                </c:pt>
                <c:pt idx="348">
                  <c:v>6.3699796850429979E-2</c:v>
                </c:pt>
                <c:pt idx="349">
                  <c:v>6.4958003337799025E-2</c:v>
                </c:pt>
                <c:pt idx="350">
                  <c:v>6.6042239916629983E-2</c:v>
                </c:pt>
                <c:pt idx="351">
                  <c:v>6.8396706348681349E-2</c:v>
                </c:pt>
                <c:pt idx="352">
                  <c:v>6.5980151360322786E-2</c:v>
                </c:pt>
                <c:pt idx="353">
                  <c:v>7.2141940627714229E-2</c:v>
                </c:pt>
                <c:pt idx="354">
                  <c:v>7.0357381561499593E-2</c:v>
                </c:pt>
                <c:pt idx="355">
                  <c:v>6.9362114178029191E-2</c:v>
                </c:pt>
                <c:pt idx="356">
                  <c:v>7.160365048797955E-2</c:v>
                </c:pt>
                <c:pt idx="357">
                  <c:v>6.3497850244998488E-2</c:v>
                </c:pt>
                <c:pt idx="358">
                  <c:v>6.2018492723946286E-2</c:v>
                </c:pt>
                <c:pt idx="359">
                  <c:v>6.41445672096215E-2</c:v>
                </c:pt>
                <c:pt idx="360">
                  <c:v>6.2356465431760107E-2</c:v>
                </c:pt>
                <c:pt idx="361">
                  <c:v>6.6363600639392353E-2</c:v>
                </c:pt>
                <c:pt idx="362">
                  <c:v>6.3989336359232915E-2</c:v>
                </c:pt>
                <c:pt idx="363">
                  <c:v>6.0581189092202406E-2</c:v>
                </c:pt>
                <c:pt idx="364">
                  <c:v>6.264694830520795E-2</c:v>
                </c:pt>
                <c:pt idx="365">
                  <c:v>6.2667038994031768E-2</c:v>
                </c:pt>
                <c:pt idx="366">
                  <c:v>6.1276120936258255E-2</c:v>
                </c:pt>
                <c:pt idx="367">
                  <c:v>6.4685584014680636E-2</c:v>
                </c:pt>
                <c:pt idx="368">
                  <c:v>6.4422021843287491E-2</c:v>
                </c:pt>
                <c:pt idx="369">
                  <c:v>5.8884815684095593E-2</c:v>
                </c:pt>
                <c:pt idx="370">
                  <c:v>6.3830213208645847E-2</c:v>
                </c:pt>
                <c:pt idx="371">
                  <c:v>5.9302633099123273E-2</c:v>
                </c:pt>
                <c:pt idx="372">
                  <c:v>5.3967920622301796E-2</c:v>
                </c:pt>
                <c:pt idx="373">
                  <c:v>5.408715276650921E-2</c:v>
                </c:pt>
                <c:pt idx="374">
                  <c:v>5.1423809442783068E-2</c:v>
                </c:pt>
                <c:pt idx="375">
                  <c:v>5.2198370081008909E-2</c:v>
                </c:pt>
                <c:pt idx="376">
                  <c:v>5.3966936516911937E-2</c:v>
                </c:pt>
                <c:pt idx="377">
                  <c:v>5.5633741670587752E-2</c:v>
                </c:pt>
                <c:pt idx="378">
                  <c:v>5.531312558483583E-2</c:v>
                </c:pt>
                <c:pt idx="379">
                  <c:v>5.7941668144534407E-2</c:v>
                </c:pt>
                <c:pt idx="380">
                  <c:v>7.3146622767596953E-2</c:v>
                </c:pt>
                <c:pt idx="381">
                  <c:v>8.6629158985512739E-2</c:v>
                </c:pt>
                <c:pt idx="382">
                  <c:v>9.8478203308597828E-2</c:v>
                </c:pt>
                <c:pt idx="383">
                  <c:v>0.10035119818639242</c:v>
                </c:pt>
                <c:pt idx="384">
                  <c:v>8.9200630891863586E-2</c:v>
                </c:pt>
                <c:pt idx="385">
                  <c:v>7.816537533094961E-2</c:v>
                </c:pt>
                <c:pt idx="386">
                  <c:v>6.6190035296962269E-2</c:v>
                </c:pt>
                <c:pt idx="387">
                  <c:v>6.8934269288899619E-2</c:v>
                </c:pt>
                <c:pt idx="388">
                  <c:v>7.0226110431198405E-2</c:v>
                </c:pt>
                <c:pt idx="389">
                  <c:v>6.9851239541658477E-2</c:v>
                </c:pt>
                <c:pt idx="390">
                  <c:v>7.5089798560360438E-2</c:v>
                </c:pt>
                <c:pt idx="391">
                  <c:v>6.9075131754939678E-2</c:v>
                </c:pt>
                <c:pt idx="392">
                  <c:v>6.7436641663391042E-2</c:v>
                </c:pt>
                <c:pt idx="393">
                  <c:v>6.9507383416275825E-2</c:v>
                </c:pt>
                <c:pt idx="394">
                  <c:v>6.8751173398804252E-2</c:v>
                </c:pt>
                <c:pt idx="395">
                  <c:v>7.375397942515434E-2</c:v>
                </c:pt>
                <c:pt idx="396">
                  <c:v>7.8211131420227911E-2</c:v>
                </c:pt>
                <c:pt idx="397">
                  <c:v>8.057399208283024E-2</c:v>
                </c:pt>
                <c:pt idx="398">
                  <c:v>8.0822731536422776E-2</c:v>
                </c:pt>
                <c:pt idx="399">
                  <c:v>7.8696736209912563E-2</c:v>
                </c:pt>
                <c:pt idx="400">
                  <c:v>7.6261339962070893E-2</c:v>
                </c:pt>
                <c:pt idx="401">
                  <c:v>7.2832211524252483E-2</c:v>
                </c:pt>
                <c:pt idx="402">
                  <c:v>6.7858216395616788E-2</c:v>
                </c:pt>
                <c:pt idx="403">
                  <c:v>6.5415351288070023E-2</c:v>
                </c:pt>
                <c:pt idx="404">
                  <c:v>6.3567968600600655E-2</c:v>
                </c:pt>
                <c:pt idx="405">
                  <c:v>6.6415281644291252E-2</c:v>
                </c:pt>
                <c:pt idx="406">
                  <c:v>6.8849771726867265E-2</c:v>
                </c:pt>
                <c:pt idx="407">
                  <c:v>7.1060972521212268E-2</c:v>
                </c:pt>
                <c:pt idx="408">
                  <c:v>6.838476223584232E-2</c:v>
                </c:pt>
                <c:pt idx="409">
                  <c:v>6.5058572142072113E-2</c:v>
                </c:pt>
                <c:pt idx="410">
                  <c:v>6.9557086484673403E-2</c:v>
                </c:pt>
                <c:pt idx="411">
                  <c:v>6.7812025314565039E-2</c:v>
                </c:pt>
                <c:pt idx="412">
                  <c:v>6.7870967623433476E-2</c:v>
                </c:pt>
                <c:pt idx="413">
                  <c:v>6.4535200842669449E-2</c:v>
                </c:pt>
                <c:pt idx="414">
                  <c:v>6.1482596956504654E-2</c:v>
                </c:pt>
                <c:pt idx="415">
                  <c:v>6.1926804456431055E-2</c:v>
                </c:pt>
                <c:pt idx="416">
                  <c:v>6.6645876637415197E-2</c:v>
                </c:pt>
                <c:pt idx="417">
                  <c:v>6.7776146977110846E-2</c:v>
                </c:pt>
                <c:pt idx="418">
                  <c:v>6.1932340828284665E-2</c:v>
                </c:pt>
                <c:pt idx="419">
                  <c:v>6.195350298086065E-2</c:v>
                </c:pt>
                <c:pt idx="420">
                  <c:v>5.7756976166024744E-2</c:v>
                </c:pt>
                <c:pt idx="421">
                  <c:v>6.0088144364672656E-2</c:v>
                </c:pt>
                <c:pt idx="422">
                  <c:v>6.5664546742935273E-2</c:v>
                </c:pt>
                <c:pt idx="423">
                  <c:v>6.3531620595726646E-2</c:v>
                </c:pt>
                <c:pt idx="424">
                  <c:v>6.2417947832876748E-2</c:v>
                </c:pt>
                <c:pt idx="425">
                  <c:v>6.7031985695725216E-2</c:v>
                </c:pt>
                <c:pt idx="426">
                  <c:v>6.5465975254510103E-2</c:v>
                </c:pt>
                <c:pt idx="427">
                  <c:v>6.2726507865470946E-2</c:v>
                </c:pt>
                <c:pt idx="428">
                  <c:v>6.166853838094969E-2</c:v>
                </c:pt>
                <c:pt idx="429">
                  <c:v>5.2737356406135055E-2</c:v>
                </c:pt>
                <c:pt idx="430">
                  <c:v>5.5885408293210682E-2</c:v>
                </c:pt>
                <c:pt idx="431">
                  <c:v>5.610157520123242E-2</c:v>
                </c:pt>
                <c:pt idx="432">
                  <c:v>6.0026529866925984E-2</c:v>
                </c:pt>
                <c:pt idx="433">
                  <c:v>6.4135196149339713E-2</c:v>
                </c:pt>
                <c:pt idx="434">
                  <c:v>5.7404162652907868E-2</c:v>
                </c:pt>
                <c:pt idx="435">
                  <c:v>6.1535972798002034E-2</c:v>
                </c:pt>
                <c:pt idx="436">
                  <c:v>5.5758092244772378E-2</c:v>
                </c:pt>
                <c:pt idx="437">
                  <c:v>5.8180706506604195E-2</c:v>
                </c:pt>
                <c:pt idx="438">
                  <c:v>6.0923627442606765E-2</c:v>
                </c:pt>
                <c:pt idx="439">
                  <c:v>5.9758912712869615E-2</c:v>
                </c:pt>
                <c:pt idx="440">
                  <c:v>7.1084537210324872E-2</c:v>
                </c:pt>
                <c:pt idx="441">
                  <c:v>7.516781925311411E-2</c:v>
                </c:pt>
                <c:pt idx="442">
                  <c:v>8.3334144126048088E-2</c:v>
                </c:pt>
                <c:pt idx="443">
                  <c:v>9.0147127344001363E-2</c:v>
                </c:pt>
                <c:pt idx="444">
                  <c:v>8.8111667721142761E-2</c:v>
                </c:pt>
                <c:pt idx="445">
                  <c:v>9.0255168179997042E-2</c:v>
                </c:pt>
                <c:pt idx="446">
                  <c:v>9.2631836015966237E-2</c:v>
                </c:pt>
                <c:pt idx="447">
                  <c:v>9.4743350097994838E-2</c:v>
                </c:pt>
                <c:pt idx="448">
                  <c:v>9.6475947147840135E-2</c:v>
                </c:pt>
                <c:pt idx="449">
                  <c:v>9.5092336900748503E-2</c:v>
                </c:pt>
                <c:pt idx="450">
                  <c:v>9.4278770538675102E-2</c:v>
                </c:pt>
                <c:pt idx="451">
                  <c:v>9.3666783419279281E-2</c:v>
                </c:pt>
                <c:pt idx="452">
                  <c:v>9.5766185366333106E-2</c:v>
                </c:pt>
                <c:pt idx="453">
                  <c:v>9.8752319505068409E-2</c:v>
                </c:pt>
                <c:pt idx="454">
                  <c:v>9.9437238633410363E-2</c:v>
                </c:pt>
                <c:pt idx="455">
                  <c:v>0.10002286990844987</c:v>
                </c:pt>
                <c:pt idx="456">
                  <c:v>9.9294452453918242E-2</c:v>
                </c:pt>
                <c:pt idx="457">
                  <c:v>9.680928754262938E-2</c:v>
                </c:pt>
                <c:pt idx="458">
                  <c:v>0.10075729153301839</c:v>
                </c:pt>
                <c:pt idx="459">
                  <c:v>0.10297253626625408</c:v>
                </c:pt>
                <c:pt idx="460">
                  <c:v>0.10034641210140037</c:v>
                </c:pt>
                <c:pt idx="461">
                  <c:v>9.966456181487203E-2</c:v>
                </c:pt>
                <c:pt idx="462">
                  <c:v>9.4552520396684644E-2</c:v>
                </c:pt>
                <c:pt idx="463">
                  <c:v>8.7416611787598006E-2</c:v>
                </c:pt>
                <c:pt idx="464">
                  <c:v>8.7660365556844269E-2</c:v>
                </c:pt>
                <c:pt idx="465">
                  <c:v>7.6647764741321567E-2</c:v>
                </c:pt>
                <c:pt idx="466">
                  <c:v>6.7089039290553029E-2</c:v>
                </c:pt>
                <c:pt idx="467">
                  <c:v>6.3436671733851188E-2</c:v>
                </c:pt>
                <c:pt idx="468">
                  <c:v>5.6299999286657784E-2</c:v>
                </c:pt>
                <c:pt idx="469">
                  <c:v>6.315490229934223E-2</c:v>
                </c:pt>
                <c:pt idx="470">
                  <c:v>6.8840501850691543E-2</c:v>
                </c:pt>
                <c:pt idx="471">
                  <c:v>7.2647434401190453E-2</c:v>
                </c:pt>
                <c:pt idx="472">
                  <c:v>7.6896443867704903E-2</c:v>
                </c:pt>
                <c:pt idx="473">
                  <c:v>7.5290130491094773E-2</c:v>
                </c:pt>
                <c:pt idx="474">
                  <c:v>6.8696727307818187E-2</c:v>
                </c:pt>
                <c:pt idx="475">
                  <c:v>6.9624659053184795E-2</c:v>
                </c:pt>
                <c:pt idx="476">
                  <c:v>6.451678723906018E-2</c:v>
                </c:pt>
                <c:pt idx="477">
                  <c:v>6.7251706221992835E-2</c:v>
                </c:pt>
                <c:pt idx="478">
                  <c:v>6.9855528381515763E-2</c:v>
                </c:pt>
                <c:pt idx="479">
                  <c:v>6.9632358655197499E-2</c:v>
                </c:pt>
                <c:pt idx="480">
                  <c:v>6.9260306336077798E-2</c:v>
                </c:pt>
                <c:pt idx="481">
                  <c:v>6.5838046324542487E-2</c:v>
                </c:pt>
                <c:pt idx="482">
                  <c:v>6.2801348278995833E-2</c:v>
                </c:pt>
                <c:pt idx="483">
                  <c:v>5.7506764245764896E-2</c:v>
                </c:pt>
                <c:pt idx="484">
                  <c:v>5.8184564346684599E-2</c:v>
                </c:pt>
                <c:pt idx="485">
                  <c:v>5.9586065297562489E-2</c:v>
                </c:pt>
                <c:pt idx="486">
                  <c:v>6.621237099494906E-2</c:v>
                </c:pt>
                <c:pt idx="487">
                  <c:v>7.0622732165611032E-2</c:v>
                </c:pt>
                <c:pt idx="488">
                  <c:v>7.8390861277850554E-2</c:v>
                </c:pt>
                <c:pt idx="489">
                  <c:v>8.2828306428080201E-2</c:v>
                </c:pt>
                <c:pt idx="490">
                  <c:v>8.1607675073286645E-2</c:v>
                </c:pt>
                <c:pt idx="491">
                  <c:v>8.3368391762621508E-2</c:v>
                </c:pt>
                <c:pt idx="492">
                  <c:v>8.6856575255457008E-2</c:v>
                </c:pt>
                <c:pt idx="493">
                  <c:v>8.5782141567998182E-2</c:v>
                </c:pt>
                <c:pt idx="494">
                  <c:v>8.1619461974813262E-2</c:v>
                </c:pt>
                <c:pt idx="495">
                  <c:v>7.9824070920267831E-2</c:v>
                </c:pt>
                <c:pt idx="496">
                  <c:v>7.5183695065563369E-2</c:v>
                </c:pt>
                <c:pt idx="497">
                  <c:v>7.594950444463261E-2</c:v>
                </c:pt>
                <c:pt idx="498">
                  <c:v>8.2312803797029654E-2</c:v>
                </c:pt>
                <c:pt idx="499">
                  <c:v>8.2503075836948173E-2</c:v>
                </c:pt>
                <c:pt idx="500">
                  <c:v>8.2817893596857567E-2</c:v>
                </c:pt>
                <c:pt idx="501">
                  <c:v>7.4582878886122347E-2</c:v>
                </c:pt>
                <c:pt idx="502">
                  <c:v>7.2118612465622567E-2</c:v>
                </c:pt>
                <c:pt idx="503">
                  <c:v>7.4983726026467204E-2</c:v>
                </c:pt>
                <c:pt idx="504">
                  <c:v>6.9002835970770324E-2</c:v>
                </c:pt>
                <c:pt idx="505">
                  <c:v>6.92679014805542E-2</c:v>
                </c:pt>
                <c:pt idx="506">
                  <c:v>6.4572681696277376E-2</c:v>
                </c:pt>
                <c:pt idx="507">
                  <c:v>5.4929114225065773E-2</c:v>
                </c:pt>
                <c:pt idx="508">
                  <c:v>5.8309565918419695E-2</c:v>
                </c:pt>
                <c:pt idx="509">
                  <c:v>6.3949477185480302E-2</c:v>
                </c:pt>
                <c:pt idx="510">
                  <c:v>6.5457928914571153E-2</c:v>
                </c:pt>
                <c:pt idx="511">
                  <c:v>6.9531180771490966E-2</c:v>
                </c:pt>
                <c:pt idx="512">
                  <c:v>6.4161885998944554E-2</c:v>
                </c:pt>
                <c:pt idx="513">
                  <c:v>5.5272795494878131E-2</c:v>
                </c:pt>
                <c:pt idx="514">
                  <c:v>5.4325346726214016E-2</c:v>
                </c:pt>
                <c:pt idx="515">
                  <c:v>4.9818582609226482E-2</c:v>
                </c:pt>
                <c:pt idx="516">
                  <c:v>4.9921899785072305E-2</c:v>
                </c:pt>
                <c:pt idx="517">
                  <c:v>5.127165012337169E-2</c:v>
                </c:pt>
                <c:pt idx="518">
                  <c:v>5.0469506375094252E-2</c:v>
                </c:pt>
                <c:pt idx="519">
                  <c:v>5.6182280144432689E-2</c:v>
                </c:pt>
                <c:pt idx="520">
                  <c:v>5.7571473039484053E-2</c:v>
                </c:pt>
                <c:pt idx="521">
                  <c:v>5.8274757068333932E-2</c:v>
                </c:pt>
                <c:pt idx="522">
                  <c:v>5.6111386918546356E-2</c:v>
                </c:pt>
                <c:pt idx="523">
                  <c:v>5.385293464219873E-2</c:v>
                </c:pt>
                <c:pt idx="524">
                  <c:v>5.3818199101182469E-2</c:v>
                </c:pt>
                <c:pt idx="525">
                  <c:v>5.5080131382652518E-2</c:v>
                </c:pt>
                <c:pt idx="526">
                  <c:v>5.8190320396962418E-2</c:v>
                </c:pt>
                <c:pt idx="527">
                  <c:v>5.8549425501865385E-2</c:v>
                </c:pt>
                <c:pt idx="528">
                  <c:v>5.8732186583987815E-2</c:v>
                </c:pt>
                <c:pt idx="529">
                  <c:v>5.4082416014833219E-2</c:v>
                </c:pt>
                <c:pt idx="530">
                  <c:v>5.4089247789121893E-2</c:v>
                </c:pt>
                <c:pt idx="531">
                  <c:v>5.1260067253216794E-2</c:v>
                </c:pt>
                <c:pt idx="532">
                  <c:v>5.3152351496882938E-2</c:v>
                </c:pt>
                <c:pt idx="533">
                  <c:v>5.4735201031303943E-2</c:v>
                </c:pt>
                <c:pt idx="534">
                  <c:v>5.2813127325880414E-2</c:v>
                </c:pt>
                <c:pt idx="535">
                  <c:v>5.0771145674103207E-2</c:v>
                </c:pt>
                <c:pt idx="536">
                  <c:v>4.679444850705454E-2</c:v>
                </c:pt>
                <c:pt idx="537">
                  <c:v>4.1330615290549363E-2</c:v>
                </c:pt>
                <c:pt idx="538">
                  <c:v>3.6098409447231534E-2</c:v>
                </c:pt>
                <c:pt idx="539">
                  <c:v>3.8026612982141245E-2</c:v>
                </c:pt>
                <c:pt idx="540">
                  <c:v>3.7942815622281273E-2</c:v>
                </c:pt>
                <c:pt idx="541">
                  <c:v>3.9852956280051845E-2</c:v>
                </c:pt>
                <c:pt idx="542">
                  <c:v>4.2966587738512717E-2</c:v>
                </c:pt>
                <c:pt idx="543">
                  <c:v>4.6814014507224735E-2</c:v>
                </c:pt>
                <c:pt idx="544">
                  <c:v>5.2578662236814913E-2</c:v>
                </c:pt>
                <c:pt idx="545">
                  <c:v>5.8772401487999532E-2</c:v>
                </c:pt>
                <c:pt idx="546">
                  <c:v>6.0016270345559446E-2</c:v>
                </c:pt>
                <c:pt idx="547">
                  <c:v>5.1448268819283119E-2</c:v>
                </c:pt>
                <c:pt idx="548">
                  <c:v>4.6118290427485775E-2</c:v>
                </c:pt>
                <c:pt idx="549">
                  <c:v>3.9648264433183762E-2</c:v>
                </c:pt>
                <c:pt idx="550">
                  <c:v>3.544508005082142E-2</c:v>
                </c:pt>
                <c:pt idx="551">
                  <c:v>3.8483503303635647E-2</c:v>
                </c:pt>
                <c:pt idx="552">
                  <c:v>3.6984036237091324E-2</c:v>
                </c:pt>
                <c:pt idx="553">
                  <c:v>4.0290396628035657E-2</c:v>
                </c:pt>
                <c:pt idx="554">
                  <c:v>4.7646548339323511E-2</c:v>
                </c:pt>
                <c:pt idx="555">
                  <c:v>4.8343878338435814E-2</c:v>
                </c:pt>
                <c:pt idx="556">
                  <c:v>5.0403329280672704E-2</c:v>
                </c:pt>
                <c:pt idx="557">
                  <c:v>5.0659215063213005E-2</c:v>
                </c:pt>
                <c:pt idx="558">
                  <c:v>4.3312798366923519E-2</c:v>
                </c:pt>
                <c:pt idx="559">
                  <c:v>3.9714515069418713E-2</c:v>
                </c:pt>
                <c:pt idx="560">
                  <c:v>3.639403541541205E-2</c:v>
                </c:pt>
                <c:pt idx="561">
                  <c:v>3.2363417024030797E-2</c:v>
                </c:pt>
                <c:pt idx="562">
                  <c:v>3.2232883261341161E-2</c:v>
                </c:pt>
                <c:pt idx="563">
                  <c:v>3.4925755585425072E-2</c:v>
                </c:pt>
                <c:pt idx="564">
                  <c:v>3.2291779465263397E-2</c:v>
                </c:pt>
                <c:pt idx="565">
                  <c:v>3.0900347875916244E-2</c:v>
                </c:pt>
                <c:pt idx="566">
                  <c:v>2.9297052085482552E-2</c:v>
                </c:pt>
                <c:pt idx="567">
                  <c:v>2.6486286423005649E-2</c:v>
                </c:pt>
                <c:pt idx="568">
                  <c:v>2.4889220059887196E-2</c:v>
                </c:pt>
                <c:pt idx="569">
                  <c:v>2.4886863430798253E-2</c:v>
                </c:pt>
                <c:pt idx="570">
                  <c:v>2.2832956447033381E-2</c:v>
                </c:pt>
                <c:pt idx="571">
                  <c:v>1.9064148083027047E-2</c:v>
                </c:pt>
                <c:pt idx="572">
                  <c:v>1.9643522014078374E-2</c:v>
                </c:pt>
                <c:pt idx="573">
                  <c:v>1.8072491993143369E-2</c:v>
                </c:pt>
                <c:pt idx="574">
                  <c:v>2.1855262681101325E-2</c:v>
                </c:pt>
                <c:pt idx="575">
                  <c:v>2.4457742876588008E-2</c:v>
                </c:pt>
                <c:pt idx="576">
                  <c:v>2.650408926998582E-2</c:v>
                </c:pt>
                <c:pt idx="577">
                  <c:v>2.6888232896800715E-2</c:v>
                </c:pt>
                <c:pt idx="578">
                  <c:v>2.3709061117986929E-2</c:v>
                </c:pt>
                <c:pt idx="579">
                  <c:v>2.7249930643166023E-2</c:v>
                </c:pt>
                <c:pt idx="580">
                  <c:v>2.9222985990973598E-2</c:v>
                </c:pt>
                <c:pt idx="581">
                  <c:v>3.38384873238574E-2</c:v>
                </c:pt>
                <c:pt idx="582">
                  <c:v>3.7428459878327873E-2</c:v>
                </c:pt>
                <c:pt idx="583">
                  <c:v>3.3835182583464699E-2</c:v>
                </c:pt>
                <c:pt idx="584">
                  <c:v>2.9648178887289992E-2</c:v>
                </c:pt>
                <c:pt idx="585">
                  <c:v>2.8078689862183405E-2</c:v>
                </c:pt>
                <c:pt idx="586">
                  <c:v>2.5100355165411543E-2</c:v>
                </c:pt>
                <c:pt idx="587">
                  <c:v>2.3449645036489483E-2</c:v>
                </c:pt>
                <c:pt idx="588">
                  <c:v>2.2737324409962831E-2</c:v>
                </c:pt>
                <c:pt idx="589">
                  <c:v>1.9264973932847439E-2</c:v>
                </c:pt>
                <c:pt idx="590">
                  <c:v>2.2270249364058262E-2</c:v>
                </c:pt>
                <c:pt idx="591">
                  <c:v>2.3339341240661574E-2</c:v>
                </c:pt>
                <c:pt idx="592">
                  <c:v>2.2354654092740765E-2</c:v>
                </c:pt>
                <c:pt idx="593">
                  <c:v>2.5264609885657249E-2</c:v>
                </c:pt>
                <c:pt idx="594">
                  <c:v>2.2012705239272078E-2</c:v>
                </c:pt>
                <c:pt idx="595">
                  <c:v>2.0669770306291128E-2</c:v>
                </c:pt>
                <c:pt idx="596">
                  <c:v>2.1514034459119952E-2</c:v>
                </c:pt>
                <c:pt idx="597">
                  <c:v>1.8230974156854068E-2</c:v>
                </c:pt>
                <c:pt idx="598">
                  <c:v>1.8140838356768552E-2</c:v>
                </c:pt>
                <c:pt idx="599">
                  <c:v>1.7400956266154236E-2</c:v>
                </c:pt>
                <c:pt idx="600">
                  <c:v>1.9247368953180445E-2</c:v>
                </c:pt>
                <c:pt idx="601">
                  <c:v>2.1060716276902668E-2</c:v>
                </c:pt>
                <c:pt idx="602">
                  <c:v>2.6095928951780437E-2</c:v>
                </c:pt>
                <c:pt idx="603">
                  <c:v>2.6209960913288369E-2</c:v>
                </c:pt>
                <c:pt idx="604">
                  <c:v>2.3939626299599476E-2</c:v>
                </c:pt>
                <c:pt idx="605">
                  <c:v>2.4256465122525838E-2</c:v>
                </c:pt>
                <c:pt idx="606">
                  <c:v>1.9977606953746251E-2</c:v>
                </c:pt>
                <c:pt idx="607">
                  <c:v>2.1941140414317807E-2</c:v>
                </c:pt>
                <c:pt idx="608">
                  <c:v>2.2800710011780367E-2</c:v>
                </c:pt>
                <c:pt idx="609">
                  <c:v>2.0865347201025349E-2</c:v>
                </c:pt>
                <c:pt idx="610">
                  <c:v>2.2685072555840107E-2</c:v>
                </c:pt>
                <c:pt idx="611">
                  <c:v>2.1572303356862617E-2</c:v>
                </c:pt>
                <c:pt idx="612">
                  <c:v>2.9812136588944167E-2</c:v>
                </c:pt>
                <c:pt idx="613">
                  <c:v>3.0724384766170579E-2</c:v>
                </c:pt>
                <c:pt idx="614">
                  <c:v>2.888136932083387E-2</c:v>
                </c:pt>
                <c:pt idx="615">
                  <c:v>2.745292045239342E-2</c:v>
                </c:pt>
                <c:pt idx="616">
                  <c:v>1.7723719483885878E-2</c:v>
                </c:pt>
                <c:pt idx="617">
                  <c:v>1.8215126827487327E-2</c:v>
                </c:pt>
                <c:pt idx="618">
                  <c:v>1.7074731594355567E-2</c:v>
                </c:pt>
                <c:pt idx="619">
                  <c:v>1.9359217278586652E-2</c:v>
                </c:pt>
                <c:pt idx="620">
                  <c:v>2.3114422964602008E-2</c:v>
                </c:pt>
                <c:pt idx="621">
                  <c:v>2.9115937244745028E-2</c:v>
                </c:pt>
                <c:pt idx="622">
                  <c:v>3.0605293549580765E-2</c:v>
                </c:pt>
                <c:pt idx="623">
                  <c:v>3.0198901697927598E-2</c:v>
                </c:pt>
                <c:pt idx="624">
                  <c:v>2.8127370197622067E-2</c:v>
                </c:pt>
                <c:pt idx="625">
                  <c:v>2.5323403523445212E-2</c:v>
                </c:pt>
                <c:pt idx="626">
                  <c:v>3.4595282299010349E-2</c:v>
                </c:pt>
                <c:pt idx="627">
                  <c:v>4.0405138187151642E-2</c:v>
                </c:pt>
                <c:pt idx="628">
                  <c:v>5.0624731194465464E-2</c:v>
                </c:pt>
                <c:pt idx="629">
                  <c:v>5.6537449446870919E-2</c:v>
                </c:pt>
                <c:pt idx="630">
                  <c:v>4.9964401531462567E-2</c:v>
                </c:pt>
                <c:pt idx="631">
                  <c:v>4.8990489038066187E-2</c:v>
                </c:pt>
                <c:pt idx="632">
                  <c:v>4.1362421381243165E-2</c:v>
                </c:pt>
                <c:pt idx="633">
                  <c:v>3.723903367881759E-2</c:v>
                </c:pt>
                <c:pt idx="634">
                  <c:v>3.8197441992301129E-2</c:v>
                </c:pt>
                <c:pt idx="635">
                  <c:v>3.4122410778160708E-2</c:v>
                </c:pt>
                <c:pt idx="636">
                  <c:v>3.2965695374630941E-2</c:v>
                </c:pt>
                <c:pt idx="637">
                  <c:v>2.7153311829572181E-2</c:v>
                </c:pt>
                <c:pt idx="638">
                  <c:v>2.441175797221589E-2</c:v>
                </c:pt>
                <c:pt idx="639">
                  <c:v>2.5202442897412324E-2</c:v>
                </c:pt>
                <c:pt idx="640">
                  <c:v>3.2851366181415223E-2</c:v>
                </c:pt>
                <c:pt idx="641">
                  <c:v>4.3612901472278802E-2</c:v>
                </c:pt>
                <c:pt idx="642">
                  <c:v>5.0646211934459479E-2</c:v>
                </c:pt>
                <c:pt idx="643">
                  <c:v>5.2415690517480802E-2</c:v>
                </c:pt>
                <c:pt idx="644">
                  <c:v>4.6216274419699027E-2</c:v>
                </c:pt>
                <c:pt idx="645">
                  <c:v>4.4523394232702906E-2</c:v>
                </c:pt>
                <c:pt idx="646">
                  <c:v>4.5862873103869842E-2</c:v>
                </c:pt>
                <c:pt idx="647">
                  <c:v>4.63542113839292E-2</c:v>
                </c:pt>
                <c:pt idx="648">
                  <c:v>5.2672522055136672E-2</c:v>
                </c:pt>
                <c:pt idx="649">
                  <c:v>5.5372446119443849E-2</c:v>
                </c:pt>
                <c:pt idx="650">
                  <c:v>6.1128669446884637E-2</c:v>
                </c:pt>
                <c:pt idx="651">
                  <c:v>6.7210636433632343E-2</c:v>
                </c:pt>
                <c:pt idx="652">
                  <c:v>6.3354701770898664E-2</c:v>
                </c:pt>
                <c:pt idx="653">
                  <c:v>5.9027045130941133E-2</c:v>
                </c:pt>
                <c:pt idx="654">
                  <c:v>5.4748150887988511E-2</c:v>
                </c:pt>
                <c:pt idx="655">
                  <c:v>5.2292761835787849E-2</c:v>
                </c:pt>
                <c:pt idx="656">
                  <c:v>5.6364180860594686E-2</c:v>
                </c:pt>
                <c:pt idx="657">
                  <c:v>6.4397019112123463E-2</c:v>
                </c:pt>
                <c:pt idx="658">
                  <c:v>6.8587824360807945E-2</c:v>
                </c:pt>
                <c:pt idx="659">
                  <c:v>6.8038609169750547E-2</c:v>
                </c:pt>
                <c:pt idx="660">
                  <c:v>7.1477858491827057E-2</c:v>
                </c:pt>
                <c:pt idx="661">
                  <c:v>7.0728661862819217E-2</c:v>
                </c:pt>
                <c:pt idx="662">
                  <c:v>6.5636617252547963E-2</c:v>
                </c:pt>
                <c:pt idx="663">
                  <c:v>6.909304130249809E-2</c:v>
                </c:pt>
                <c:pt idx="664">
                  <c:v>6.3323996601272914E-2</c:v>
                </c:pt>
                <c:pt idx="665">
                  <c:v>6.3179992940331137E-2</c:v>
                </c:pt>
                <c:pt idx="666">
                  <c:v>6.3236167916797342E-2</c:v>
                </c:pt>
                <c:pt idx="667">
                  <c:v>6.0783861954315475E-2</c:v>
                </c:pt>
                <c:pt idx="668">
                  <c:v>6.136185951763036E-2</c:v>
                </c:pt>
                <c:pt idx="669">
                  <c:v>5.191490078517505E-2</c:v>
                </c:pt>
                <c:pt idx="670">
                  <c:v>4.9057599516049467E-2</c:v>
                </c:pt>
                <c:pt idx="671">
                  <c:v>5.3980398212671574E-2</c:v>
                </c:pt>
                <c:pt idx="672">
                  <c:v>5.4592268221381496E-2</c:v>
                </c:pt>
                <c:pt idx="673">
                  <c:v>5.9346834750011318E-2</c:v>
                </c:pt>
                <c:pt idx="674">
                  <c:v>5.7779703950601044E-2</c:v>
                </c:pt>
                <c:pt idx="675">
                  <c:v>4.7249466429867909E-2</c:v>
                </c:pt>
                <c:pt idx="676">
                  <c:v>4.7616940712742313E-2</c:v>
                </c:pt>
                <c:pt idx="677">
                  <c:v>4.5345685994178819E-2</c:v>
                </c:pt>
                <c:pt idx="678">
                  <c:v>5.070797495290616E-2</c:v>
                </c:pt>
                <c:pt idx="679">
                  <c:v>5.8141216172446011E-2</c:v>
                </c:pt>
                <c:pt idx="680">
                  <c:v>5.7727076671886132E-2</c:v>
                </c:pt>
                <c:pt idx="681">
                  <c:v>6.3960692967646893E-2</c:v>
                </c:pt>
                <c:pt idx="682">
                  <c:v>6.2719258963939511E-2</c:v>
                </c:pt>
                <c:pt idx="683">
                  <c:v>6.1238836774244812E-2</c:v>
                </c:pt>
                <c:pt idx="684">
                  <c:v>6.4056510410107098E-2</c:v>
                </c:pt>
                <c:pt idx="685">
                  <c:v>6.1628090483164089E-2</c:v>
                </c:pt>
                <c:pt idx="686">
                  <c:v>6.4307769475275348E-2</c:v>
                </c:pt>
                <c:pt idx="687">
                  <c:v>5.8560056968032945E-2</c:v>
                </c:pt>
                <c:pt idx="688">
                  <c:v>5.3130404221049338E-2</c:v>
                </c:pt>
                <c:pt idx="689">
                  <c:v>4.6833301747862557E-2</c:v>
                </c:pt>
                <c:pt idx="690">
                  <c:v>3.9282281212864915E-2</c:v>
                </c:pt>
                <c:pt idx="691">
                  <c:v>4.4443688896885991E-2</c:v>
                </c:pt>
                <c:pt idx="692">
                  <c:v>4.5999625261433641E-2</c:v>
                </c:pt>
                <c:pt idx="693">
                  <c:v>4.8408753487638657E-2</c:v>
                </c:pt>
                <c:pt idx="694">
                  <c:v>4.7181043503103239E-2</c:v>
                </c:pt>
                <c:pt idx="695">
                  <c:v>4.4339643392713374E-2</c:v>
                </c:pt>
                <c:pt idx="696">
                  <c:v>3.9989421976727668E-2</c:v>
                </c:pt>
                <c:pt idx="697">
                  <c:v>3.7100388245680432E-2</c:v>
                </c:pt>
                <c:pt idx="698">
                  <c:v>3.7457609758883376E-2</c:v>
                </c:pt>
                <c:pt idx="699">
                  <c:v>4.2586066095733469E-2</c:v>
                </c:pt>
                <c:pt idx="700">
                  <c:v>5.6205518401975033E-2</c:v>
                </c:pt>
                <c:pt idx="701">
                  <c:v>6.0907967466011917E-2</c:v>
                </c:pt>
                <c:pt idx="702">
                  <c:v>6.2319725594283844E-2</c:v>
                </c:pt>
                <c:pt idx="703">
                  <c:v>5.81001198699213E-2</c:v>
                </c:pt>
                <c:pt idx="704">
                  <c:v>4.3902058030892761E-2</c:v>
                </c:pt>
                <c:pt idx="705">
                  <c:v>3.6590101002976896E-2</c:v>
                </c:pt>
                <c:pt idx="706">
                  <c:v>3.7870709967136054E-2</c:v>
                </c:pt>
                <c:pt idx="707">
                  <c:v>3.4105815184044812E-2</c:v>
                </c:pt>
                <c:pt idx="708">
                  <c:v>3.5674723852707181E-2</c:v>
                </c:pt>
                <c:pt idx="709">
                  <c:v>3.6232272523523193E-2</c:v>
                </c:pt>
                <c:pt idx="710">
                  <c:v>3.1184967328099434E-2</c:v>
                </c:pt>
                <c:pt idx="711">
                  <c:v>3.4412307334963727E-2</c:v>
                </c:pt>
                <c:pt idx="712">
                  <c:v>3.2073979625984447E-2</c:v>
                </c:pt>
                <c:pt idx="713">
                  <c:v>3.1332992058744902E-2</c:v>
                </c:pt>
                <c:pt idx="714">
                  <c:v>3.1898826615949304E-2</c:v>
                </c:pt>
                <c:pt idx="715">
                  <c:v>2.9734785029763892E-2</c:v>
                </c:pt>
                <c:pt idx="716">
                  <c:v>3.5156935768144937E-2</c:v>
                </c:pt>
                <c:pt idx="717">
                  <c:v>3.4501050787761216E-2</c:v>
                </c:pt>
                <c:pt idx="718">
                  <c:v>3.7737273746852235E-2</c:v>
                </c:pt>
                <c:pt idx="719">
                  <c:v>3.8955071888094481E-2</c:v>
                </c:pt>
                <c:pt idx="720">
                  <c:v>3.9370248488155957E-2</c:v>
                </c:pt>
                <c:pt idx="721">
                  <c:v>4.3092503740373912E-2</c:v>
                </c:pt>
                <c:pt idx="722">
                  <c:v>4.2099070617655873E-2</c:v>
                </c:pt>
                <c:pt idx="723">
                  <c:v>4.2473147255510518E-2</c:v>
                </c:pt>
                <c:pt idx="724">
                  <c:v>4.4005433644790495E-2</c:v>
                </c:pt>
                <c:pt idx="725">
                  <c:v>4.6957701094922963E-2</c:v>
                </c:pt>
                <c:pt idx="726">
                  <c:v>4.3752857662030617E-2</c:v>
                </c:pt>
                <c:pt idx="727">
                  <c:v>3.9891680725144985E-2</c:v>
                </c:pt>
                <c:pt idx="728">
                  <c:v>3.5045040207442049E-2</c:v>
                </c:pt>
                <c:pt idx="729">
                  <c:v>2.9461662091149535E-2</c:v>
                </c:pt>
                <c:pt idx="730">
                  <c:v>3.2465543826754685E-2</c:v>
                </c:pt>
                <c:pt idx="731">
                  <c:v>3.5015141651555087E-2</c:v>
                </c:pt>
                <c:pt idx="732">
                  <c:v>3.719944374314435E-2</c:v>
                </c:pt>
                <c:pt idx="733">
                  <c:v>3.9221426136193942E-2</c:v>
                </c:pt>
                <c:pt idx="734">
                  <c:v>3.7112002411171602E-2</c:v>
                </c:pt>
                <c:pt idx="735">
                  <c:v>3.8234449119395414E-2</c:v>
                </c:pt>
                <c:pt idx="736">
                  <c:v>3.5835187953575924E-2</c:v>
                </c:pt>
                <c:pt idx="737">
                  <c:v>3.6096230175488672E-2</c:v>
                </c:pt>
                <c:pt idx="738">
                  <c:v>3.5118399275090667E-2</c:v>
                </c:pt>
                <c:pt idx="739">
                  <c:v>3.0914759807863894E-2</c:v>
                </c:pt>
                <c:pt idx="740">
                  <c:v>2.7163660598253304E-2</c:v>
                </c:pt>
                <c:pt idx="741">
                  <c:v>2.4287532265090037E-2</c:v>
                </c:pt>
                <c:pt idx="742">
                  <c:v>2.1981008559292883E-2</c:v>
                </c:pt>
                <c:pt idx="743">
                  <c:v>2.3475511863071223E-2</c:v>
                </c:pt>
                <c:pt idx="744">
                  <c:v>2.9330184190142071E-2</c:v>
                </c:pt>
                <c:pt idx="745">
                  <c:v>2.7983335470530418E-2</c:v>
                </c:pt>
                <c:pt idx="746">
                  <c:v>2.8755530654096886E-2</c:v>
                </c:pt>
                <c:pt idx="747">
                  <c:v>2.9519190913233545E-2</c:v>
                </c:pt>
                <c:pt idx="748">
                  <c:v>2.193340061939069E-2</c:v>
                </c:pt>
                <c:pt idx="749">
                  <c:v>2.1957707046602479E-2</c:v>
                </c:pt>
                <c:pt idx="750">
                  <c:v>2.0957194954355256E-2</c:v>
                </c:pt>
                <c:pt idx="751">
                  <c:v>1.8463377875836639E-2</c:v>
                </c:pt>
                <c:pt idx="752">
                  <c:v>1.7967392624129268E-2</c:v>
                </c:pt>
                <c:pt idx="753">
                  <c:v>2.1220573555672133E-2</c:v>
                </c:pt>
                <c:pt idx="754">
                  <c:v>2.3202914406293629E-2</c:v>
                </c:pt>
                <c:pt idx="755">
                  <c:v>2.2047929571833411E-2</c:v>
                </c:pt>
                <c:pt idx="756">
                  <c:v>2.4410800401935311E-2</c:v>
                </c:pt>
                <c:pt idx="757">
                  <c:v>2.1254093227298116E-2</c:v>
                </c:pt>
                <c:pt idx="758">
                  <c:v>2.0308267444274691E-2</c:v>
                </c:pt>
                <c:pt idx="759">
                  <c:v>1.9875144695223092E-2</c:v>
                </c:pt>
                <c:pt idx="760">
                  <c:v>1.800639748306556E-2</c:v>
                </c:pt>
                <c:pt idx="761">
                  <c:v>1.6441724575684109E-2</c:v>
                </c:pt>
                <c:pt idx="762">
                  <c:v>1.7324382243755782E-2</c:v>
                </c:pt>
                <c:pt idx="763">
                  <c:v>1.7672478801462138E-2</c:v>
                </c:pt>
                <c:pt idx="764">
                  <c:v>1.9452892325344879E-2</c:v>
                </c:pt>
                <c:pt idx="765">
                  <c:v>1.9077298263556839E-2</c:v>
                </c:pt>
                <c:pt idx="766">
                  <c:v>1.7739466394050798E-2</c:v>
                </c:pt>
                <c:pt idx="767">
                  <c:v>1.6851442901530057E-2</c:v>
                </c:pt>
                <c:pt idx="768">
                  <c:v>1.5300424822072603E-2</c:v>
                </c:pt>
                <c:pt idx="769">
                  <c:v>1.6898560772493069E-2</c:v>
                </c:pt>
                <c:pt idx="770">
                  <c:v>1.9649580007664567E-2</c:v>
                </c:pt>
                <c:pt idx="771">
                  <c:v>1.9867384697742074E-2</c:v>
                </c:pt>
                <c:pt idx="772">
                  <c:v>2.2481194967682222E-2</c:v>
                </c:pt>
                <c:pt idx="773">
                  <c:v>2.2009252228839555E-2</c:v>
                </c:pt>
                <c:pt idx="774">
                  <c:v>1.8611117778187893E-2</c:v>
                </c:pt>
                <c:pt idx="775">
                  <c:v>2.0578342964779998E-2</c:v>
                </c:pt>
                <c:pt idx="776">
                  <c:v>1.9325530137675271E-2</c:v>
                </c:pt>
                <c:pt idx="777">
                  <c:v>1.9374497968653696E-2</c:v>
                </c:pt>
                <c:pt idx="778">
                  <c:v>2.0750462588530388E-2</c:v>
                </c:pt>
                <c:pt idx="779">
                  <c:v>1.9035073595519723E-2</c:v>
                </c:pt>
                <c:pt idx="780">
                  <c:v>1.659698178566819E-2</c:v>
                </c:pt>
                <c:pt idx="781">
                  <c:v>1.6563969922337725E-2</c:v>
                </c:pt>
                <c:pt idx="782">
                  <c:v>1.4648435712123086E-2</c:v>
                </c:pt>
                <c:pt idx="783">
                  <c:v>1.5429816668463971E-2</c:v>
                </c:pt>
                <c:pt idx="784">
                  <c:v>1.9761206847720085E-2</c:v>
                </c:pt>
                <c:pt idx="785">
                  <c:v>2.3004300601229977E-2</c:v>
                </c:pt>
                <c:pt idx="786">
                  <c:v>2.4533127984155401E-2</c:v>
                </c:pt>
                <c:pt idx="787">
                  <c:v>2.5845268132833311E-2</c:v>
                </c:pt>
                <c:pt idx="788">
                  <c:v>2.3955235837338759E-2</c:v>
                </c:pt>
                <c:pt idx="789">
                  <c:v>2.0393906740827021E-2</c:v>
                </c:pt>
                <c:pt idx="790">
                  <c:v>2.0345712388668283E-2</c:v>
                </c:pt>
                <c:pt idx="791">
                  <c:v>1.9491912544356706E-2</c:v>
                </c:pt>
                <c:pt idx="792">
                  <c:v>1.8517980965749054E-2</c:v>
                </c:pt>
                <c:pt idx="793">
                  <c:v>1.9125354333916891E-2</c:v>
                </c:pt>
                <c:pt idx="794">
                  <c:v>1.9573907271958044E-2</c:v>
                </c:pt>
                <c:pt idx="795">
                  <c:v>1.9795655894295491E-2</c:v>
                </c:pt>
                <c:pt idx="796">
                  <c:v>2.1245265982723423E-2</c:v>
                </c:pt>
                <c:pt idx="797">
                  <c:v>2.0848951544928249E-2</c:v>
                </c:pt>
                <c:pt idx="798">
                  <c:v>2.0990333642050017E-2</c:v>
                </c:pt>
                <c:pt idx="799">
                  <c:v>2.0898989027423494E-2</c:v>
                </c:pt>
                <c:pt idx="800">
                  <c:v>2.3930951270649561E-2</c:v>
                </c:pt>
                <c:pt idx="801">
                  <c:v>2.8571767830955712E-2</c:v>
                </c:pt>
                <c:pt idx="802">
                  <c:v>3.301016392160519E-2</c:v>
                </c:pt>
                <c:pt idx="803">
                  <c:v>3.697839504213641E-2</c:v>
                </c:pt>
                <c:pt idx="804">
                  <c:v>3.3978446154390128E-2</c:v>
                </c:pt>
                <c:pt idx="805">
                  <c:v>3.0556032859071262E-2</c:v>
                </c:pt>
                <c:pt idx="806">
                  <c:v>2.5626050532868393E-2</c:v>
                </c:pt>
                <c:pt idx="807">
                  <c:v>2.0764421870465677E-2</c:v>
                </c:pt>
                <c:pt idx="808">
                  <c:v>2.1285025561419552E-2</c:v>
                </c:pt>
                <c:pt idx="809">
                  <c:v>2.0033648906043332E-2</c:v>
                </c:pt>
                <c:pt idx="810">
                  <c:v>2.1596329204832274E-2</c:v>
                </c:pt>
                <c:pt idx="811">
                  <c:v>2.4888679599647003E-2</c:v>
                </c:pt>
                <c:pt idx="812">
                  <c:v>2.3635963409108857E-2</c:v>
                </c:pt>
                <c:pt idx="813">
                  <c:v>2.3976962825364014E-2</c:v>
                </c:pt>
                <c:pt idx="814">
                  <c:v>2.4535131869054889E-2</c:v>
                </c:pt>
                <c:pt idx="815">
                  <c:v>2.3671568037304254E-2</c:v>
                </c:pt>
                <c:pt idx="816">
                  <c:v>2.4734504911187522E-2</c:v>
                </c:pt>
                <c:pt idx="817">
                  <c:v>2.5159858632494328E-2</c:v>
                </c:pt>
                <c:pt idx="818">
                  <c:v>2.531770533783588E-2</c:v>
                </c:pt>
                <c:pt idx="819">
                  <c:v>3.0094995865882528E-2</c:v>
                </c:pt>
                <c:pt idx="820">
                  <c:v>3.1009067403811937E-2</c:v>
                </c:pt>
                <c:pt idx="821">
                  <c:v>3.2602131668536274E-2</c:v>
                </c:pt>
                <c:pt idx="822">
                  <c:v>3.4110577526766085E-2</c:v>
                </c:pt>
                <c:pt idx="823">
                  <c:v>3.1436439676964002E-2</c:v>
                </c:pt>
                <c:pt idx="824">
                  <c:v>3.1628997737985554E-2</c:v>
                </c:pt>
                <c:pt idx="825">
                  <c:v>3.3629030050764994E-2</c:v>
                </c:pt>
                <c:pt idx="826">
                  <c:v>3.5221220918677722E-2</c:v>
                </c:pt>
                <c:pt idx="827">
                  <c:v>3.4338123527191206E-2</c:v>
                </c:pt>
                <c:pt idx="828">
                  <c:v>3.693014153862105E-2</c:v>
                </c:pt>
                <c:pt idx="829">
                  <c:v>3.7034221151062141E-2</c:v>
                </c:pt>
                <c:pt idx="830">
                  <c:v>3.5161274494550906E-2</c:v>
                </c:pt>
                <c:pt idx="831">
                  <c:v>3.4495106356323565E-2</c:v>
                </c:pt>
                <c:pt idx="832">
                  <c:v>3.3278570966293795E-2</c:v>
                </c:pt>
                <c:pt idx="833">
                  <c:v>3.2806337134302914E-2</c:v>
                </c:pt>
                <c:pt idx="834">
                  <c:v>3.1531089744139047E-2</c:v>
                </c:pt>
                <c:pt idx="835">
                  <c:v>3.0543762317636079E-2</c:v>
                </c:pt>
                <c:pt idx="836">
                  <c:v>3.1310637597543933E-2</c:v>
                </c:pt>
                <c:pt idx="837">
                  <c:v>3.1514017770392068E-2</c:v>
                </c:pt>
                <c:pt idx="838">
                  <c:v>3.2048794137580411E-2</c:v>
                </c:pt>
                <c:pt idx="839">
                  <c:v>3.2097220645882343E-2</c:v>
                </c:pt>
                <c:pt idx="840">
                  <c:v>2.8905039658533832E-2</c:v>
                </c:pt>
                <c:pt idx="841">
                  <c:v>2.8254432799572935E-2</c:v>
                </c:pt>
                <c:pt idx="842">
                  <c:v>2.5071451032167454E-2</c:v>
                </c:pt>
                <c:pt idx="843">
                  <c:v>2.6917574833288493E-2</c:v>
                </c:pt>
                <c:pt idx="844">
                  <c:v>2.8072260593185686E-2</c:v>
                </c:pt>
                <c:pt idx="845">
                  <c:v>2.6337106361703819E-2</c:v>
                </c:pt>
                <c:pt idx="846">
                  <c:v>2.7932721692656558E-2</c:v>
                </c:pt>
                <c:pt idx="847">
                  <c:v>2.2247399642481246E-2</c:v>
                </c:pt>
                <c:pt idx="848">
                  <c:v>1.9836831751185474E-2</c:v>
                </c:pt>
                <c:pt idx="849">
                  <c:v>1.8414164819927498E-2</c:v>
                </c:pt>
                <c:pt idx="850">
                  <c:v>1.7195142188032975E-2</c:v>
                </c:pt>
                <c:pt idx="851">
                  <c:v>1.8696949926691485E-2</c:v>
                </c:pt>
                <c:pt idx="852">
                  <c:v>1.7795278974929662E-2</c:v>
                </c:pt>
                <c:pt idx="853">
                  <c:v>1.8694585855047352E-2</c:v>
                </c:pt>
                <c:pt idx="854">
                  <c:v>2.2725371847055181E-2</c:v>
                </c:pt>
                <c:pt idx="855">
                  <c:v>2.3100676565726307E-2</c:v>
                </c:pt>
                <c:pt idx="856">
                  <c:v>2.7568350433960775E-2</c:v>
                </c:pt>
                <c:pt idx="857">
                  <c:v>2.5612630337942269E-2</c:v>
                </c:pt>
                <c:pt idx="858">
                  <c:v>2.2484897970135774E-2</c:v>
                </c:pt>
                <c:pt idx="859">
                  <c:v>2.4380007958743906E-2</c:v>
                </c:pt>
                <c:pt idx="860">
                  <c:v>2.0889694341377378E-2</c:v>
                </c:pt>
                <c:pt idx="861">
                  <c:v>2.261595045900875E-2</c:v>
                </c:pt>
                <c:pt idx="862">
                  <c:v>2.3421689809457202E-2</c:v>
                </c:pt>
                <c:pt idx="863">
                  <c:v>2.6728624249008695E-2</c:v>
                </c:pt>
                <c:pt idx="864">
                  <c:v>3.1200272781789315E-2</c:v>
                </c:pt>
                <c:pt idx="865">
                  <c:v>3.440447997014888E-2</c:v>
                </c:pt>
                <c:pt idx="866">
                  <c:v>3.3329205394647995E-2</c:v>
                </c:pt>
                <c:pt idx="867">
                  <c:v>3.3832582515531423E-2</c:v>
                </c:pt>
                <c:pt idx="868">
                  <c:v>3.3501491417560744E-2</c:v>
                </c:pt>
                <c:pt idx="869">
                  <c:v>2.8603437816799308E-2</c:v>
                </c:pt>
                <c:pt idx="870">
                  <c:v>2.9337762784175117E-2</c:v>
                </c:pt>
                <c:pt idx="871">
                  <c:v>2.6180206362985715E-2</c:v>
                </c:pt>
                <c:pt idx="872">
                  <c:v>2.6246412909675935E-2</c:v>
                </c:pt>
                <c:pt idx="873">
                  <c:v>2.8027581374458162E-2</c:v>
                </c:pt>
                <c:pt idx="874">
                  <c:v>2.7619113621765681E-2</c:v>
                </c:pt>
                <c:pt idx="875">
                  <c:v>2.775533776148555E-2</c:v>
                </c:pt>
                <c:pt idx="876">
                  <c:v>2.6286589119798878E-2</c:v>
                </c:pt>
                <c:pt idx="877">
                  <c:v>2.5763560879987085E-2</c:v>
                </c:pt>
                <c:pt idx="878">
                  <c:v>2.5423212244983697E-2</c:v>
                </c:pt>
                <c:pt idx="879">
                  <c:v>2.2297984936411275E-2</c:v>
                </c:pt>
                <c:pt idx="880">
                  <c:v>2.2308235745030908E-2</c:v>
                </c:pt>
                <c:pt idx="881">
                  <c:v>2.2286769467453688E-2</c:v>
                </c:pt>
                <c:pt idx="882">
                  <c:v>2.463975210662267E-2</c:v>
                </c:pt>
                <c:pt idx="883">
                  <c:v>2.4015571406520921E-2</c:v>
                </c:pt>
                <c:pt idx="884">
                  <c:v>2.5428241482407965E-2</c:v>
                </c:pt>
                <c:pt idx="885">
                  <c:v>2.5569205416333278E-2</c:v>
                </c:pt>
                <c:pt idx="886">
                  <c:v>2.194671868646287E-2</c:v>
                </c:pt>
                <c:pt idx="887">
                  <c:v>2.2351298303901795E-2</c:v>
                </c:pt>
                <c:pt idx="888">
                  <c:v>2.2508025579741377E-2</c:v>
                </c:pt>
                <c:pt idx="889">
                  <c:v>2.4843006236597583E-2</c:v>
                </c:pt>
                <c:pt idx="890">
                  <c:v>2.5072159446317709E-2</c:v>
                </c:pt>
                <c:pt idx="891">
                  <c:v>2.5666225219966216E-2</c:v>
                </c:pt>
                <c:pt idx="892">
                  <c:v>2.8468823917727905E-2</c:v>
                </c:pt>
                <c:pt idx="893">
                  <c:v>3.3858284073349551E-2</c:v>
                </c:pt>
                <c:pt idx="894">
                  <c:v>5.2086411214200212E-2</c:v>
                </c:pt>
                <c:pt idx="895">
                  <c:v>7.0944505425136278E-2</c:v>
                </c:pt>
                <c:pt idx="896">
                  <c:v>8.4577371610370877E-2</c:v>
                </c:pt>
                <c:pt idx="897">
                  <c:v>8.9065553573583076E-2</c:v>
                </c:pt>
                <c:pt idx="898">
                  <c:v>7.93462460530798E-2</c:v>
                </c:pt>
                <c:pt idx="899">
                  <c:v>6.947300223040638E-2</c:v>
                </c:pt>
                <c:pt idx="900">
                  <c:v>5.4421986123107072E-2</c:v>
                </c:pt>
                <c:pt idx="901">
                  <c:v>4.9573528510630786E-2</c:v>
                </c:pt>
                <c:pt idx="902">
                  <c:v>4.6755811106046492E-2</c:v>
                </c:pt>
                <c:pt idx="903">
                  <c:v>4.0922581629339788E-2</c:v>
                </c:pt>
                <c:pt idx="904">
                  <c:v>4.0640618292524702E-2</c:v>
                </c:pt>
                <c:pt idx="905">
                  <c:v>3.8121586783073383E-2</c:v>
                </c:pt>
                <c:pt idx="906">
                  <c:v>3.7927027346648087E-2</c:v>
                </c:pt>
                <c:pt idx="907">
                  <c:v>3.9564526819823774E-2</c:v>
                </c:pt>
                <c:pt idx="908">
                  <c:v>3.602172248498433E-2</c:v>
                </c:pt>
                <c:pt idx="909">
                  <c:v>3.5327226831517129E-2</c:v>
                </c:pt>
                <c:pt idx="910">
                  <c:v>3.4320338985537081E-2</c:v>
                </c:pt>
                <c:pt idx="911">
                  <c:v>2.9711406222958304E-2</c:v>
                </c:pt>
                <c:pt idx="912">
                  <c:v>3.2786225686931625E-2</c:v>
                </c:pt>
                <c:pt idx="913">
                  <c:v>3.1057357651173428E-2</c:v>
                </c:pt>
                <c:pt idx="914">
                  <c:v>3.1538642213749843E-2</c:v>
                </c:pt>
                <c:pt idx="915">
                  <c:v>3.5501446339257746E-2</c:v>
                </c:pt>
                <c:pt idx="916">
                  <c:v>3.2940404218790534E-2</c:v>
                </c:pt>
                <c:pt idx="917">
                  <c:v>3.1408029847794283E-2</c:v>
                </c:pt>
                <c:pt idx="918">
                  <c:v>2.850952491191535E-2</c:v>
                </c:pt>
                <c:pt idx="919">
                  <c:v>2.6421061214914006E-2</c:v>
                </c:pt>
                <c:pt idx="920">
                  <c:v>2.6867040592409911E-2</c:v>
                </c:pt>
                <c:pt idx="921">
                  <c:v>2.3849177103186823E-2</c:v>
                </c:pt>
                <c:pt idx="922">
                  <c:v>2.2750607319240789E-2</c:v>
                </c:pt>
                <c:pt idx="923">
                  <c:v>2.1014325779889029E-2</c:v>
                </c:pt>
                <c:pt idx="924">
                  <c:v>1.9964172519263364E-2</c:v>
                </c:pt>
                <c:pt idx="925">
                  <c:v>2.2081371958140462E-2</c:v>
                </c:pt>
                <c:pt idx="926">
                  <c:v>2.1633027911332967E-2</c:v>
                </c:pt>
                <c:pt idx="927">
                  <c:v>2.2137078643779232E-2</c:v>
                </c:pt>
                <c:pt idx="928">
                  <c:v>2.127198595379878E-2</c:v>
                </c:pt>
                <c:pt idx="929">
                  <c:v>2.7045344193702841E-2</c:v>
                </c:pt>
                <c:pt idx="930">
                  <c:v>2.5712557465084246E-2</c:v>
                </c:pt>
                <c:pt idx="931">
                  <c:v>2.4612530218555816E-2</c:v>
                </c:pt>
                <c:pt idx="932">
                  <c:v>2.432176942925526E-2</c:v>
                </c:pt>
                <c:pt idx="933">
                  <c:v>1.9040386120218241E-2</c:v>
                </c:pt>
                <c:pt idx="934">
                  <c:v>2.2979118911883471E-2</c:v>
                </c:pt>
                <c:pt idx="935">
                  <c:v>2.3677830299345386E-2</c:v>
                </c:pt>
                <c:pt idx="936">
                  <c:v>2.2507071573930518E-2</c:v>
                </c:pt>
                <c:pt idx="937">
                  <c:v>2.1348891010682602E-2</c:v>
                </c:pt>
                <c:pt idx="938">
                  <c:v>2.1258418375235795E-2</c:v>
                </c:pt>
                <c:pt idx="939">
                  <c:v>2.036957840368013E-2</c:v>
                </c:pt>
                <c:pt idx="940">
                  <c:v>2.0696607530067808E-2</c:v>
                </c:pt>
                <c:pt idx="941">
                  <c:v>2.0620526951043442E-2</c:v>
                </c:pt>
                <c:pt idx="942">
                  <c:v>1.7569421249533222E-2</c:v>
                </c:pt>
                <c:pt idx="943">
                  <c:v>1.8738714806459226E-2</c:v>
                </c:pt>
                <c:pt idx="944">
                  <c:v>2.4241212184674916E-2</c:v>
                </c:pt>
                <c:pt idx="945">
                  <c:v>2.8105253285685465E-2</c:v>
                </c:pt>
                <c:pt idx="946">
                  <c:v>3.012661040331302E-2</c:v>
                </c:pt>
                <c:pt idx="947">
                  <c:v>3.074108929859027E-2</c:v>
                </c:pt>
                <c:pt idx="948">
                  <c:v>2.7336949029087627E-2</c:v>
                </c:pt>
                <c:pt idx="949">
                  <c:v>2.513921140427193E-2</c:v>
                </c:pt>
                <c:pt idx="950">
                  <c:v>2.6308492516462854E-2</c:v>
                </c:pt>
                <c:pt idx="951">
                  <c:v>2.3971426720939163E-2</c:v>
                </c:pt>
                <c:pt idx="952">
                  <c:v>2.3207452802938514E-2</c:v>
                </c:pt>
                <c:pt idx="953">
                  <c:v>2.134086022380239E-2</c:v>
                </c:pt>
                <c:pt idx="954">
                  <c:v>1.8436446228953567E-2</c:v>
                </c:pt>
                <c:pt idx="955">
                  <c:v>2.1962852872508272E-2</c:v>
                </c:pt>
                <c:pt idx="956">
                  <c:v>1.9899184793184158E-2</c:v>
                </c:pt>
                <c:pt idx="957">
                  <c:v>2.1755106317285937E-2</c:v>
                </c:pt>
                <c:pt idx="958">
                  <c:v>2.1018628312604527E-2</c:v>
                </c:pt>
                <c:pt idx="959">
                  <c:v>1.808425678354264E-2</c:v>
                </c:pt>
                <c:pt idx="960">
                  <c:v>1.85167562083896E-2</c:v>
                </c:pt>
                <c:pt idx="961">
                  <c:v>1.7598079263211067E-2</c:v>
                </c:pt>
                <c:pt idx="962">
                  <c:v>1.7529387515944267E-2</c:v>
                </c:pt>
                <c:pt idx="963">
                  <c:v>1.9146696250980706E-2</c:v>
                </c:pt>
                <c:pt idx="964">
                  <c:v>1.7519700960508564E-2</c:v>
                </c:pt>
                <c:pt idx="965">
                  <c:v>1.7982624747303871E-2</c:v>
                </c:pt>
                <c:pt idx="966">
                  <c:v>1.9116617119525284E-2</c:v>
                </c:pt>
                <c:pt idx="967">
                  <c:v>1.8115941416042732E-2</c:v>
                </c:pt>
                <c:pt idx="968">
                  <c:v>1.759745512463988E-2</c:v>
                </c:pt>
                <c:pt idx="969">
                  <c:v>1.5820989770927531E-2</c:v>
                </c:pt>
                <c:pt idx="970">
                  <c:v>1.5151475744254194E-2</c:v>
                </c:pt>
                <c:pt idx="971">
                  <c:v>1.545298532987785E-2</c:v>
                </c:pt>
                <c:pt idx="972">
                  <c:v>1.7814108363066565E-2</c:v>
                </c:pt>
                <c:pt idx="973">
                  <c:v>1.8013054469675601E-2</c:v>
                </c:pt>
                <c:pt idx="974">
                  <c:v>2.3015745758457475E-2</c:v>
                </c:pt>
                <c:pt idx="975">
                  <c:v>2.776806108053239E-2</c:v>
                </c:pt>
                <c:pt idx="976">
                  <c:v>2.9158841970222248E-2</c:v>
                </c:pt>
                <c:pt idx="977">
                  <c:v>3.2626141229938857E-2</c:v>
                </c:pt>
                <c:pt idx="978">
                  <c:v>2.8784071374069738E-2</c:v>
                </c:pt>
                <c:pt idx="979">
                  <c:v>2.6708660140029896E-2</c:v>
                </c:pt>
                <c:pt idx="980">
                  <c:v>3.0265759202076237E-2</c:v>
                </c:pt>
                <c:pt idx="981">
                  <c:v>3.0240742837686664E-2</c:v>
                </c:pt>
                <c:pt idx="982">
                  <c:v>3.2188603451487885E-2</c:v>
                </c:pt>
                <c:pt idx="983">
                  <c:v>3.5966593088074574E-2</c:v>
                </c:pt>
                <c:pt idx="984">
                  <c:v>3.7320409542170287E-2</c:v>
                </c:pt>
                <c:pt idx="985">
                  <c:v>3.8491282228107666E-2</c:v>
                </c:pt>
                <c:pt idx="986">
                  <c:v>3.8252117090134818E-2</c:v>
                </c:pt>
                <c:pt idx="987">
                  <c:v>3.5104821232215339E-2</c:v>
                </c:pt>
                <c:pt idx="988">
                  <c:v>3.0429091627855464E-2</c:v>
                </c:pt>
                <c:pt idx="989">
                  <c:v>3.0974519025316706E-2</c:v>
                </c:pt>
                <c:pt idx="990">
                  <c:v>3.2248186631929021E-2</c:v>
                </c:pt>
                <c:pt idx="991">
                  <c:v>3.3092661050527994E-2</c:v>
                </c:pt>
                <c:pt idx="992">
                  <c:v>3.5501011566652751E-2</c:v>
                </c:pt>
                <c:pt idx="993">
                  <c:v>4.2036042640999485E-2</c:v>
                </c:pt>
                <c:pt idx="994">
                  <c:v>4.7035990922193766E-2</c:v>
                </c:pt>
                <c:pt idx="995">
                  <c:v>5.1937799992356558E-2</c:v>
                </c:pt>
                <c:pt idx="996">
                  <c:v>5.9471016731065474E-2</c:v>
                </c:pt>
                <c:pt idx="997">
                  <c:v>6.3926420264038053E-2</c:v>
                </c:pt>
                <c:pt idx="998">
                  <c:v>7.1591197859257411E-2</c:v>
                </c:pt>
                <c:pt idx="999">
                  <c:v>7.3561231609634126E-2</c:v>
                </c:pt>
                <c:pt idx="1000">
                  <c:v>7.4340458525697331E-2</c:v>
                </c:pt>
                <c:pt idx="1001">
                  <c:v>7.4279153669253861E-2</c:v>
                </c:pt>
                <c:pt idx="1002">
                  <c:v>6.98614432296365E-2</c:v>
                </c:pt>
                <c:pt idx="1003">
                  <c:v>6.7295821986789545E-2</c:v>
                </c:pt>
                <c:pt idx="1004">
                  <c:v>6.5702095504086372E-2</c:v>
                </c:pt>
                <c:pt idx="1005">
                  <c:v>6.6048310259547813E-2</c:v>
                </c:pt>
                <c:pt idx="1006">
                  <c:v>6.7969404960689858E-2</c:v>
                </c:pt>
                <c:pt idx="1007">
                  <c:v>7.0472770766342507E-2</c:v>
                </c:pt>
                <c:pt idx="1008">
                  <c:v>7.8533745181870132E-2</c:v>
                </c:pt>
                <c:pt idx="1009">
                  <c:v>7.2251482643237164E-2</c:v>
                </c:pt>
                <c:pt idx="1010">
                  <c:v>7.7211498729169395E-2</c:v>
                </c:pt>
                <c:pt idx="1011">
                  <c:v>7.7490730657445245E-2</c:v>
                </c:pt>
                <c:pt idx="1012">
                  <c:v>8.1034857484514902E-2</c:v>
                </c:pt>
                <c:pt idx="1013">
                  <c:v>9.0671075794164335E-2</c:v>
                </c:pt>
                <c:pt idx="1014">
                  <c:v>9.0630296360772203E-2</c:v>
                </c:pt>
                <c:pt idx="1015">
                  <c:v>9.6746757788793852E-2</c:v>
                </c:pt>
                <c:pt idx="1016">
                  <c:v>9.275817744683168E-2</c:v>
                </c:pt>
                <c:pt idx="1017">
                  <c:v>9.4070290528468339E-2</c:v>
                </c:pt>
                <c:pt idx="1018">
                  <c:v>9.2274970615487284E-2</c:v>
                </c:pt>
                <c:pt idx="1019">
                  <c:v>9.3201428198449149E-2</c:v>
                </c:pt>
                <c:pt idx="1020">
                  <c:v>9.1788736743811425E-2</c:v>
                </c:pt>
                <c:pt idx="1021">
                  <c:v>9.0236908009011615E-2</c:v>
                </c:pt>
                <c:pt idx="1022">
                  <c:v>9.0991323472919092E-2</c:v>
                </c:pt>
                <c:pt idx="1023">
                  <c:v>9.1570269812592503E-2</c:v>
                </c:pt>
                <c:pt idx="1024">
                  <c:v>9.2475209214321688E-2</c:v>
                </c:pt>
                <c:pt idx="1025">
                  <c:v>8.9892457675654611E-2</c:v>
                </c:pt>
                <c:pt idx="1026">
                  <c:v>9.5121554214715909E-2</c:v>
                </c:pt>
                <c:pt idx="1027">
                  <c:v>9.504849635386925E-2</c:v>
                </c:pt>
                <c:pt idx="1028">
                  <c:v>9.9749780288846512E-2</c:v>
                </c:pt>
                <c:pt idx="1029">
                  <c:v>0.10372911008985601</c:v>
                </c:pt>
                <c:pt idx="1030">
                  <c:v>9.8668705197318102E-2</c:v>
                </c:pt>
                <c:pt idx="1031">
                  <c:v>0.10072338948634367</c:v>
                </c:pt>
                <c:pt idx="1032">
                  <c:v>9.6468430240561981E-2</c:v>
                </c:pt>
                <c:pt idx="1033">
                  <c:v>9.7743912111823969E-2</c:v>
                </c:pt>
                <c:pt idx="1034">
                  <c:v>9.2675120375673631E-2</c:v>
                </c:pt>
                <c:pt idx="1035">
                  <c:v>8.5831769462760096E-2</c:v>
                </c:pt>
                <c:pt idx="1036">
                  <c:v>8.1893284228898078E-2</c:v>
                </c:pt>
                <c:pt idx="1037">
                  <c:v>7.1827369479817993E-2</c:v>
                </c:pt>
                <c:pt idx="1038">
                  <c:v>7.6571525429600745E-2</c:v>
                </c:pt>
                <c:pt idx="1039">
                  <c:v>7.2775437301412921E-2</c:v>
                </c:pt>
                <c:pt idx="1040">
                  <c:v>6.3421390510796358E-2</c:v>
                </c:pt>
                <c:pt idx="1041">
                  <c:v>6.5807469274541244E-2</c:v>
                </c:pt>
                <c:pt idx="1042">
                  <c:v>6.0311270425905117E-2</c:v>
                </c:pt>
                <c:pt idx="1043">
                  <c:v>5.9815137468482486E-2</c:v>
                </c:pt>
                <c:pt idx="1044">
                  <c:v>6.4804647323699532E-2</c:v>
                </c:pt>
                <c:pt idx="1045">
                  <c:v>6.6579497343080968E-2</c:v>
                </c:pt>
                <c:pt idx="1046">
                  <c:v>6.6075103288747175E-2</c:v>
                </c:pt>
                <c:pt idx="1047">
                  <c:v>6.5691707612846317E-2</c:v>
                </c:pt>
                <c:pt idx="1048">
                  <c:v>6.5846478599847852E-2</c:v>
                </c:pt>
                <c:pt idx="1049">
                  <c:v>6.064949928071281E-2</c:v>
                </c:pt>
                <c:pt idx="1050">
                  <c:v>6.1608912751513242E-2</c:v>
                </c:pt>
                <c:pt idx="1051">
                  <c:v>7.2483316547941587E-2</c:v>
                </c:pt>
                <c:pt idx="1052">
                  <c:v>8.2920877231130008E-2</c:v>
                </c:pt>
                <c:pt idx="1053">
                  <c:v>8.7860679565813032E-2</c:v>
                </c:pt>
                <c:pt idx="1054">
                  <c:v>8.3422888271327877E-2</c:v>
                </c:pt>
                <c:pt idx="1055">
                  <c:v>7.8500621994305714E-2</c:v>
                </c:pt>
                <c:pt idx="1056">
                  <c:v>6.895941178744551E-2</c:v>
                </c:pt>
                <c:pt idx="1057">
                  <c:v>6.9230801656336216E-2</c:v>
                </c:pt>
                <c:pt idx="1058">
                  <c:v>7.1709067390173076E-2</c:v>
                </c:pt>
                <c:pt idx="1059">
                  <c:v>7.2141532420097715E-2</c:v>
                </c:pt>
                <c:pt idx="1060">
                  <c:v>6.7174780107899568E-2</c:v>
                </c:pt>
                <c:pt idx="1061">
                  <c:v>6.6337455507038415E-2</c:v>
                </c:pt>
                <c:pt idx="1062">
                  <c:v>6.4966817375608138E-2</c:v>
                </c:pt>
                <c:pt idx="1063">
                  <c:v>5.9164840774037053E-2</c:v>
                </c:pt>
                <c:pt idx="1064">
                  <c:v>6.3551720118968355E-2</c:v>
                </c:pt>
                <c:pt idx="1065">
                  <c:v>6.4420965293708346E-2</c:v>
                </c:pt>
                <c:pt idx="1066">
                  <c:v>6.5168693896983709E-2</c:v>
                </c:pt>
                <c:pt idx="1067">
                  <c:v>6.6427243379316492E-2</c:v>
                </c:pt>
                <c:pt idx="1068">
                  <c:v>7.0640221724816959E-2</c:v>
                </c:pt>
                <c:pt idx="1069">
                  <c:v>6.6665874833249011E-2</c:v>
                </c:pt>
                <c:pt idx="1070">
                  <c:v>7.0232298228852796E-2</c:v>
                </c:pt>
                <c:pt idx="1071">
                  <c:v>6.8554114806584771E-2</c:v>
                </c:pt>
                <c:pt idx="1072">
                  <c:v>6.7795445396708426E-2</c:v>
                </c:pt>
                <c:pt idx="1073">
                  <c:v>6.3286203598604346E-2</c:v>
                </c:pt>
                <c:pt idx="1074">
                  <c:v>6.0709500298909549E-2</c:v>
                </c:pt>
                <c:pt idx="1075">
                  <c:v>6.2022401828254414E-2</c:v>
                </c:pt>
                <c:pt idx="1076">
                  <c:v>5.1919286986107427E-2</c:v>
                </c:pt>
                <c:pt idx="1077">
                  <c:v>5.0844473011269112E-2</c:v>
                </c:pt>
                <c:pt idx="1078">
                  <c:v>4.7076107079390556E-2</c:v>
                </c:pt>
                <c:pt idx="1079">
                  <c:v>4.5483673365169577E-2</c:v>
                </c:pt>
                <c:pt idx="1080">
                  <c:v>5.0517010234752933E-2</c:v>
                </c:pt>
                <c:pt idx="1081">
                  <c:v>5.3453532415489925E-2</c:v>
                </c:pt>
                <c:pt idx="1082">
                  <c:v>5.6114000100560495E-2</c:v>
                </c:pt>
                <c:pt idx="1083">
                  <c:v>5.4848795019069939E-2</c:v>
                </c:pt>
                <c:pt idx="1084">
                  <c:v>5.6543992609378341E-2</c:v>
                </c:pt>
                <c:pt idx="1085">
                  <c:v>5.5709460819702294E-2</c:v>
                </c:pt>
                <c:pt idx="1086">
                  <c:v>5.5238724266347274E-2</c:v>
                </c:pt>
                <c:pt idx="1087">
                  <c:v>5.3635821237855937E-2</c:v>
                </c:pt>
              </c:numCache>
            </c:numRef>
          </c:val>
          <c:extLst>
            <c:ext xmlns:c16="http://schemas.microsoft.com/office/drawing/2014/chart" uri="{C3380CC4-5D6E-409C-BE32-E72D297353CC}">
              <c16:uniqueId val="{00000002-2B5F-4852-990D-D4FC3BD1DE07}"/>
            </c:ext>
          </c:extLst>
        </c:ser>
        <c:ser>
          <c:idx val="4"/>
          <c:order val="4"/>
          <c:tx>
            <c:strRef>
              <c:f>'Finansiel stressindikator'!$F$7</c:f>
              <c:strCache>
                <c:ptCount val="1"/>
                <c:pt idx="0">
                  <c:v>Valutamarkedet</c:v>
                </c:pt>
              </c:strCache>
            </c:strRef>
          </c:tx>
          <c:spPr>
            <a:solidFill>
              <a:schemeClr val="accent4"/>
            </a:solidFill>
          </c:spP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stressindikator'!$F$8:$F$1095</c:f>
              <c:numCache>
                <c:formatCode>0.000</c:formatCode>
                <c:ptCount val="1088"/>
                <c:pt idx="0">
                  <c:v>3.5026416164376489E-2</c:v>
                </c:pt>
                <c:pt idx="1">
                  <c:v>3.0005368429274482E-2</c:v>
                </c:pt>
                <c:pt idx="2">
                  <c:v>2.960763814793925E-2</c:v>
                </c:pt>
                <c:pt idx="3">
                  <c:v>4.1622226897492537E-2</c:v>
                </c:pt>
                <c:pt idx="4">
                  <c:v>4.6720470046774105E-2</c:v>
                </c:pt>
                <c:pt idx="5">
                  <c:v>4.9788084124961364E-2</c:v>
                </c:pt>
                <c:pt idx="6">
                  <c:v>4.4015587088515384E-2</c:v>
                </c:pt>
                <c:pt idx="7">
                  <c:v>5.4190642122675492E-2</c:v>
                </c:pt>
                <c:pt idx="8">
                  <c:v>5.9532383949087386E-2</c:v>
                </c:pt>
                <c:pt idx="9">
                  <c:v>6.0716031966953368E-2</c:v>
                </c:pt>
                <c:pt idx="10">
                  <c:v>6.927854067419903E-2</c:v>
                </c:pt>
                <c:pt idx="11">
                  <c:v>4.8785486810774811E-2</c:v>
                </c:pt>
                <c:pt idx="12">
                  <c:v>3.8373220999590937E-2</c:v>
                </c:pt>
                <c:pt idx="13">
                  <c:v>3.2865453171254902E-2</c:v>
                </c:pt>
                <c:pt idx="14">
                  <c:v>3.2107528938940151E-2</c:v>
                </c:pt>
                <c:pt idx="15">
                  <c:v>4.7589137780117682E-2</c:v>
                </c:pt>
                <c:pt idx="16">
                  <c:v>5.7182620224784306E-2</c:v>
                </c:pt>
                <c:pt idx="17">
                  <c:v>6.6194185665038652E-2</c:v>
                </c:pt>
                <c:pt idx="18">
                  <c:v>6.3666061334316265E-2</c:v>
                </c:pt>
                <c:pt idx="19">
                  <c:v>6.0326818987539443E-2</c:v>
                </c:pt>
                <c:pt idx="20">
                  <c:v>5.6813249904860724E-2</c:v>
                </c:pt>
                <c:pt idx="21">
                  <c:v>5.2092189082591202E-2</c:v>
                </c:pt>
                <c:pt idx="22">
                  <c:v>5.0405441027362524E-2</c:v>
                </c:pt>
                <c:pt idx="23">
                  <c:v>4.257996201099494E-2</c:v>
                </c:pt>
                <c:pt idx="24">
                  <c:v>4.2044639434505607E-2</c:v>
                </c:pt>
                <c:pt idx="25">
                  <c:v>4.3494692061784947E-2</c:v>
                </c:pt>
                <c:pt idx="26">
                  <c:v>4.1379063475910326E-2</c:v>
                </c:pt>
                <c:pt idx="27">
                  <c:v>4.5951424086606386E-2</c:v>
                </c:pt>
                <c:pt idx="28">
                  <c:v>4.3921012695590469E-2</c:v>
                </c:pt>
                <c:pt idx="29">
                  <c:v>3.9558832244663951E-2</c:v>
                </c:pt>
                <c:pt idx="30">
                  <c:v>4.5140714517709325E-2</c:v>
                </c:pt>
                <c:pt idx="31">
                  <c:v>3.8012873184628301E-2</c:v>
                </c:pt>
                <c:pt idx="32">
                  <c:v>4.5380559032816389E-2</c:v>
                </c:pt>
                <c:pt idx="33">
                  <c:v>5.0969616038499511E-2</c:v>
                </c:pt>
                <c:pt idx="34">
                  <c:v>4.7257017272622555E-2</c:v>
                </c:pt>
                <c:pt idx="35">
                  <c:v>5.0184424957352293E-2</c:v>
                </c:pt>
                <c:pt idx="36">
                  <c:v>5.4069766869145358E-2</c:v>
                </c:pt>
                <c:pt idx="37">
                  <c:v>5.3260467809545908E-2</c:v>
                </c:pt>
                <c:pt idx="38">
                  <c:v>5.6730586315716147E-2</c:v>
                </c:pt>
                <c:pt idx="39">
                  <c:v>5.6898970175844901E-2</c:v>
                </c:pt>
                <c:pt idx="40">
                  <c:v>4.7548527495131228E-2</c:v>
                </c:pt>
                <c:pt idx="41">
                  <c:v>4.234423181317503E-2</c:v>
                </c:pt>
                <c:pt idx="42">
                  <c:v>3.5603789134755898E-2</c:v>
                </c:pt>
                <c:pt idx="43">
                  <c:v>3.6112769669573858E-2</c:v>
                </c:pt>
                <c:pt idx="44">
                  <c:v>3.4177242271939093E-2</c:v>
                </c:pt>
                <c:pt idx="45">
                  <c:v>3.1417594058420498E-2</c:v>
                </c:pt>
                <c:pt idx="46">
                  <c:v>2.7227695130255875E-2</c:v>
                </c:pt>
                <c:pt idx="47">
                  <c:v>2.1453446273194968E-2</c:v>
                </c:pt>
                <c:pt idx="48">
                  <c:v>1.5289682759075888E-2</c:v>
                </c:pt>
                <c:pt idx="49">
                  <c:v>1.3402507234077772E-2</c:v>
                </c:pt>
                <c:pt idx="50">
                  <c:v>1.6925967827849608E-2</c:v>
                </c:pt>
                <c:pt idx="51">
                  <c:v>2.02562289195432E-2</c:v>
                </c:pt>
                <c:pt idx="52">
                  <c:v>2.7482595410654998E-2</c:v>
                </c:pt>
                <c:pt idx="53">
                  <c:v>3.9805243731366832E-2</c:v>
                </c:pt>
                <c:pt idx="54">
                  <c:v>3.8925164182864222E-2</c:v>
                </c:pt>
                <c:pt idx="55">
                  <c:v>3.8503827924822522E-2</c:v>
                </c:pt>
                <c:pt idx="56">
                  <c:v>3.6227313499928304E-2</c:v>
                </c:pt>
                <c:pt idx="57">
                  <c:v>2.5629846124574206E-2</c:v>
                </c:pt>
                <c:pt idx="58">
                  <c:v>2.9445064512285825E-2</c:v>
                </c:pt>
                <c:pt idx="59">
                  <c:v>3.6796280305242506E-2</c:v>
                </c:pt>
                <c:pt idx="60">
                  <c:v>3.7170788515351723E-2</c:v>
                </c:pt>
                <c:pt idx="61">
                  <c:v>4.1488735479064356E-2</c:v>
                </c:pt>
                <c:pt idx="62">
                  <c:v>3.7059971895897173E-2</c:v>
                </c:pt>
                <c:pt idx="63">
                  <c:v>3.3142288885156829E-2</c:v>
                </c:pt>
                <c:pt idx="64">
                  <c:v>3.1231303681545062E-2</c:v>
                </c:pt>
                <c:pt idx="65">
                  <c:v>2.9361150362298531E-2</c:v>
                </c:pt>
                <c:pt idx="66">
                  <c:v>3.1164412026562269E-2</c:v>
                </c:pt>
                <c:pt idx="67">
                  <c:v>3.3023572808712577E-2</c:v>
                </c:pt>
                <c:pt idx="68">
                  <c:v>3.8786594240275821E-2</c:v>
                </c:pt>
                <c:pt idx="69">
                  <c:v>4.0632018878741571E-2</c:v>
                </c:pt>
                <c:pt idx="70">
                  <c:v>3.7775232953204278E-2</c:v>
                </c:pt>
                <c:pt idx="71">
                  <c:v>2.9353925518985951E-2</c:v>
                </c:pt>
                <c:pt idx="72">
                  <c:v>2.8911667142558425E-2</c:v>
                </c:pt>
                <c:pt idx="73">
                  <c:v>2.8482287048083602E-2</c:v>
                </c:pt>
                <c:pt idx="74">
                  <c:v>2.3885450530500167E-2</c:v>
                </c:pt>
                <c:pt idx="75">
                  <c:v>2.6797928335188667E-2</c:v>
                </c:pt>
                <c:pt idx="76">
                  <c:v>1.7256057558593781E-2</c:v>
                </c:pt>
                <c:pt idx="77">
                  <c:v>1.0945152413594082E-2</c:v>
                </c:pt>
                <c:pt idx="78">
                  <c:v>1.3249614450331414E-2</c:v>
                </c:pt>
                <c:pt idx="79">
                  <c:v>9.343741294540896E-3</c:v>
                </c:pt>
                <c:pt idx="80">
                  <c:v>1.2987303480485227E-2</c:v>
                </c:pt>
                <c:pt idx="81">
                  <c:v>1.2963124958036761E-2</c:v>
                </c:pt>
                <c:pt idx="82">
                  <c:v>1.1129673613519341E-2</c:v>
                </c:pt>
                <c:pt idx="83">
                  <c:v>1.5101129679028415E-2</c:v>
                </c:pt>
                <c:pt idx="84">
                  <c:v>1.3658272706021837E-2</c:v>
                </c:pt>
                <c:pt idx="85">
                  <c:v>1.315233351027471E-2</c:v>
                </c:pt>
                <c:pt idx="86">
                  <c:v>1.3028527892801293E-2</c:v>
                </c:pt>
                <c:pt idx="87">
                  <c:v>1.2224576950062188E-2</c:v>
                </c:pt>
                <c:pt idx="88">
                  <c:v>1.228685750670983E-2</c:v>
                </c:pt>
                <c:pt idx="89">
                  <c:v>1.4007418455371765E-2</c:v>
                </c:pt>
                <c:pt idx="90">
                  <c:v>1.4868915832564141E-2</c:v>
                </c:pt>
                <c:pt idx="91">
                  <c:v>1.3857775769476763E-2</c:v>
                </c:pt>
                <c:pt idx="92">
                  <c:v>1.5306820471365563E-2</c:v>
                </c:pt>
                <c:pt idx="93">
                  <c:v>1.5403670792148031E-2</c:v>
                </c:pt>
                <c:pt idx="94">
                  <c:v>1.7671587329650226E-2</c:v>
                </c:pt>
                <c:pt idx="95">
                  <c:v>1.5052383476227281E-2</c:v>
                </c:pt>
                <c:pt idx="96">
                  <c:v>1.148498200333813E-2</c:v>
                </c:pt>
                <c:pt idx="97">
                  <c:v>1.8494281422794467E-2</c:v>
                </c:pt>
                <c:pt idx="98">
                  <c:v>1.7522226794102674E-2</c:v>
                </c:pt>
                <c:pt idx="99">
                  <c:v>2.1701261266647318E-2</c:v>
                </c:pt>
                <c:pt idx="100">
                  <c:v>2.6133253354581214E-2</c:v>
                </c:pt>
                <c:pt idx="101">
                  <c:v>1.7747094767314404E-2</c:v>
                </c:pt>
                <c:pt idx="102">
                  <c:v>2.0655028939496115E-2</c:v>
                </c:pt>
                <c:pt idx="103">
                  <c:v>1.757405705335334E-2</c:v>
                </c:pt>
                <c:pt idx="104">
                  <c:v>1.4836565518236974E-2</c:v>
                </c:pt>
                <c:pt idx="105">
                  <c:v>1.4662840830450639E-2</c:v>
                </c:pt>
                <c:pt idx="106">
                  <c:v>9.3990500406173488E-3</c:v>
                </c:pt>
                <c:pt idx="107">
                  <c:v>8.1227153887302797E-3</c:v>
                </c:pt>
                <c:pt idx="108">
                  <c:v>6.0870102326666502E-3</c:v>
                </c:pt>
                <c:pt idx="109">
                  <c:v>6.3412628841989852E-3</c:v>
                </c:pt>
                <c:pt idx="110">
                  <c:v>6.726917697435884E-3</c:v>
                </c:pt>
                <c:pt idx="111">
                  <c:v>7.8861710906078502E-3</c:v>
                </c:pt>
                <c:pt idx="112">
                  <c:v>9.6843068161416076E-3</c:v>
                </c:pt>
                <c:pt idx="113">
                  <c:v>9.7056800697596177E-3</c:v>
                </c:pt>
                <c:pt idx="114">
                  <c:v>1.0316370848366171E-2</c:v>
                </c:pt>
                <c:pt idx="115">
                  <c:v>9.0835082311243303E-3</c:v>
                </c:pt>
                <c:pt idx="116">
                  <c:v>8.7181272556810709E-3</c:v>
                </c:pt>
                <c:pt idx="117">
                  <c:v>7.7996636843200148E-3</c:v>
                </c:pt>
                <c:pt idx="118">
                  <c:v>9.7554721048364774E-3</c:v>
                </c:pt>
                <c:pt idx="119">
                  <c:v>1.2009368768159723E-2</c:v>
                </c:pt>
                <c:pt idx="120">
                  <c:v>1.5210361387455899E-2</c:v>
                </c:pt>
                <c:pt idx="121">
                  <c:v>1.5784851673421106E-2</c:v>
                </c:pt>
                <c:pt idx="122">
                  <c:v>1.3249416249203391E-2</c:v>
                </c:pt>
                <c:pt idx="123">
                  <c:v>1.7372329969757606E-2</c:v>
                </c:pt>
                <c:pt idx="124">
                  <c:v>1.5665194759361508E-2</c:v>
                </c:pt>
                <c:pt idx="125">
                  <c:v>2.0996140320540431E-2</c:v>
                </c:pt>
                <c:pt idx="126">
                  <c:v>2.5499136375508682E-2</c:v>
                </c:pt>
                <c:pt idx="127">
                  <c:v>2.3755841581064367E-2</c:v>
                </c:pt>
                <c:pt idx="128">
                  <c:v>2.4263857744449811E-2</c:v>
                </c:pt>
                <c:pt idx="129">
                  <c:v>2.2920086251312338E-2</c:v>
                </c:pt>
                <c:pt idx="130">
                  <c:v>2.400204767578518E-2</c:v>
                </c:pt>
                <c:pt idx="131">
                  <c:v>2.0292574101167499E-2</c:v>
                </c:pt>
                <c:pt idx="132">
                  <c:v>1.8835904351421497E-2</c:v>
                </c:pt>
                <c:pt idx="133">
                  <c:v>1.4171612251217691E-2</c:v>
                </c:pt>
                <c:pt idx="134">
                  <c:v>9.7573469082952256E-3</c:v>
                </c:pt>
                <c:pt idx="135">
                  <c:v>8.5505977776258405E-3</c:v>
                </c:pt>
                <c:pt idx="136">
                  <c:v>1.0635644880012913E-2</c:v>
                </c:pt>
                <c:pt idx="137">
                  <c:v>9.7145455319691317E-3</c:v>
                </c:pt>
                <c:pt idx="138">
                  <c:v>8.5573626610343824E-3</c:v>
                </c:pt>
                <c:pt idx="139">
                  <c:v>1.1162103430327001E-2</c:v>
                </c:pt>
                <c:pt idx="140">
                  <c:v>6.9519835340483317E-3</c:v>
                </c:pt>
                <c:pt idx="141">
                  <c:v>1.0662016968541924E-2</c:v>
                </c:pt>
                <c:pt idx="142">
                  <c:v>1.1885484818994967E-2</c:v>
                </c:pt>
                <c:pt idx="143">
                  <c:v>1.2721858771365883E-2</c:v>
                </c:pt>
                <c:pt idx="144">
                  <c:v>1.48200498778725E-2</c:v>
                </c:pt>
                <c:pt idx="145">
                  <c:v>1.7215610859014692E-2</c:v>
                </c:pt>
                <c:pt idx="146">
                  <c:v>1.9076075620048868E-2</c:v>
                </c:pt>
                <c:pt idx="147">
                  <c:v>1.9781111256899978E-2</c:v>
                </c:pt>
                <c:pt idx="148">
                  <c:v>2.0454720200714465E-2</c:v>
                </c:pt>
                <c:pt idx="149">
                  <c:v>2.0890260436490674E-2</c:v>
                </c:pt>
                <c:pt idx="150">
                  <c:v>1.8311720564443093E-2</c:v>
                </c:pt>
                <c:pt idx="151">
                  <c:v>1.4890039479549245E-2</c:v>
                </c:pt>
                <c:pt idx="152">
                  <c:v>1.6092364237509964E-2</c:v>
                </c:pt>
                <c:pt idx="153">
                  <c:v>9.699509576813356E-3</c:v>
                </c:pt>
                <c:pt idx="154">
                  <c:v>1.1573511835358062E-2</c:v>
                </c:pt>
                <c:pt idx="155">
                  <c:v>1.4057703947055805E-2</c:v>
                </c:pt>
                <c:pt idx="156">
                  <c:v>1.0455544719649761E-2</c:v>
                </c:pt>
                <c:pt idx="157">
                  <c:v>1.5018074341870274E-2</c:v>
                </c:pt>
                <c:pt idx="158">
                  <c:v>1.444040474442719E-2</c:v>
                </c:pt>
                <c:pt idx="159">
                  <c:v>1.444194046613035E-2</c:v>
                </c:pt>
                <c:pt idx="160">
                  <c:v>1.5716867959530326E-2</c:v>
                </c:pt>
                <c:pt idx="161">
                  <c:v>1.1764887854484343E-2</c:v>
                </c:pt>
                <c:pt idx="162">
                  <c:v>1.0366662001117183E-2</c:v>
                </c:pt>
                <c:pt idx="163">
                  <c:v>9.6870994418236048E-3</c:v>
                </c:pt>
                <c:pt idx="164">
                  <c:v>9.3537564023128683E-3</c:v>
                </c:pt>
                <c:pt idx="165">
                  <c:v>9.3126234670696841E-3</c:v>
                </c:pt>
                <c:pt idx="166">
                  <c:v>1.4707068695281135E-2</c:v>
                </c:pt>
                <c:pt idx="167">
                  <c:v>1.879396573334326E-2</c:v>
                </c:pt>
                <c:pt idx="168">
                  <c:v>1.8029705927493388E-2</c:v>
                </c:pt>
                <c:pt idx="169">
                  <c:v>2.040033909079118E-2</c:v>
                </c:pt>
                <c:pt idx="170">
                  <c:v>1.6657615535765932E-2</c:v>
                </c:pt>
                <c:pt idx="171">
                  <c:v>1.1601040201868508E-2</c:v>
                </c:pt>
                <c:pt idx="172">
                  <c:v>1.2346868610675424E-2</c:v>
                </c:pt>
                <c:pt idx="173">
                  <c:v>2.0911474706931062E-2</c:v>
                </c:pt>
                <c:pt idx="174">
                  <c:v>2.1031760512585585E-2</c:v>
                </c:pt>
                <c:pt idx="175">
                  <c:v>2.3469788900382184E-2</c:v>
                </c:pt>
                <c:pt idx="176">
                  <c:v>2.6488433874673284E-2</c:v>
                </c:pt>
                <c:pt idx="177">
                  <c:v>1.596411675481323E-2</c:v>
                </c:pt>
                <c:pt idx="178">
                  <c:v>1.5805738405551974E-2</c:v>
                </c:pt>
                <c:pt idx="179">
                  <c:v>1.9289999483143909E-2</c:v>
                </c:pt>
                <c:pt idx="180">
                  <c:v>1.8077413749603845E-2</c:v>
                </c:pt>
                <c:pt idx="181">
                  <c:v>1.8346417483041309E-2</c:v>
                </c:pt>
                <c:pt idx="182">
                  <c:v>2.0887741428175531E-2</c:v>
                </c:pt>
                <c:pt idx="183">
                  <c:v>1.5066547699869037E-2</c:v>
                </c:pt>
                <c:pt idx="184">
                  <c:v>1.4487648678306923E-2</c:v>
                </c:pt>
                <c:pt idx="185">
                  <c:v>1.410007876657514E-2</c:v>
                </c:pt>
                <c:pt idx="186">
                  <c:v>1.0539275326711785E-2</c:v>
                </c:pt>
                <c:pt idx="187">
                  <c:v>1.0668240568508781E-2</c:v>
                </c:pt>
                <c:pt idx="188">
                  <c:v>9.8265871637926907E-3</c:v>
                </c:pt>
                <c:pt idx="189">
                  <c:v>1.1995868294255117E-2</c:v>
                </c:pt>
                <c:pt idx="190">
                  <c:v>1.2496033353113719E-2</c:v>
                </c:pt>
                <c:pt idx="191">
                  <c:v>1.3930531774464044E-2</c:v>
                </c:pt>
                <c:pt idx="192">
                  <c:v>1.6057328594418826E-2</c:v>
                </c:pt>
                <c:pt idx="193">
                  <c:v>1.5904540060346535E-2</c:v>
                </c:pt>
                <c:pt idx="194">
                  <c:v>1.5459138839400964E-2</c:v>
                </c:pt>
                <c:pt idx="195">
                  <c:v>1.2810340917354061E-2</c:v>
                </c:pt>
                <c:pt idx="196">
                  <c:v>1.0102285258453319E-2</c:v>
                </c:pt>
                <c:pt idx="197">
                  <c:v>7.3463346064776671E-3</c:v>
                </c:pt>
                <c:pt idx="198">
                  <c:v>7.0080396955236957E-3</c:v>
                </c:pt>
                <c:pt idx="199">
                  <c:v>7.7372438784561893E-3</c:v>
                </c:pt>
                <c:pt idx="200">
                  <c:v>9.3254818681624014E-3</c:v>
                </c:pt>
                <c:pt idx="201">
                  <c:v>1.2492160044301127E-2</c:v>
                </c:pt>
                <c:pt idx="202">
                  <c:v>1.1237714580211517E-2</c:v>
                </c:pt>
                <c:pt idx="203">
                  <c:v>1.2503766962668474E-2</c:v>
                </c:pt>
                <c:pt idx="204">
                  <c:v>1.2679766121340957E-2</c:v>
                </c:pt>
                <c:pt idx="205">
                  <c:v>8.9521637796024477E-3</c:v>
                </c:pt>
                <c:pt idx="206">
                  <c:v>1.2590655703525425E-2</c:v>
                </c:pt>
                <c:pt idx="207">
                  <c:v>1.5690391572445297E-2</c:v>
                </c:pt>
                <c:pt idx="208">
                  <c:v>1.3253541870638746E-2</c:v>
                </c:pt>
                <c:pt idx="209">
                  <c:v>1.478465769859252E-2</c:v>
                </c:pt>
                <c:pt idx="210">
                  <c:v>1.2177893810296846E-2</c:v>
                </c:pt>
                <c:pt idx="211">
                  <c:v>1.0175867766859584E-2</c:v>
                </c:pt>
                <c:pt idx="212">
                  <c:v>1.4192346785828966E-2</c:v>
                </c:pt>
                <c:pt idx="213">
                  <c:v>1.3300797820634747E-2</c:v>
                </c:pt>
                <c:pt idx="214">
                  <c:v>1.683890638784178E-2</c:v>
                </c:pt>
                <c:pt idx="215">
                  <c:v>1.9320618014944314E-2</c:v>
                </c:pt>
                <c:pt idx="216">
                  <c:v>1.7593697801164938E-2</c:v>
                </c:pt>
                <c:pt idx="217">
                  <c:v>1.9719353309929449E-2</c:v>
                </c:pt>
                <c:pt idx="218">
                  <c:v>1.5134777704488914E-2</c:v>
                </c:pt>
                <c:pt idx="219">
                  <c:v>1.4715036888203008E-2</c:v>
                </c:pt>
                <c:pt idx="220">
                  <c:v>1.2796970113996792E-2</c:v>
                </c:pt>
                <c:pt idx="221">
                  <c:v>1.2548562946138139E-2</c:v>
                </c:pt>
                <c:pt idx="222">
                  <c:v>1.270163697064668E-2</c:v>
                </c:pt>
                <c:pt idx="223">
                  <c:v>8.3101986670228341E-3</c:v>
                </c:pt>
                <c:pt idx="224">
                  <c:v>8.3407332927180004E-3</c:v>
                </c:pt>
                <c:pt idx="225">
                  <c:v>6.8885106841757669E-3</c:v>
                </c:pt>
                <c:pt idx="226">
                  <c:v>7.5589094351774869E-3</c:v>
                </c:pt>
                <c:pt idx="227">
                  <c:v>8.1218566719359203E-3</c:v>
                </c:pt>
                <c:pt idx="228">
                  <c:v>8.0892125321955343E-3</c:v>
                </c:pt>
                <c:pt idx="229">
                  <c:v>1.2057419404519858E-2</c:v>
                </c:pt>
                <c:pt idx="230">
                  <c:v>1.5850986940683095E-2</c:v>
                </c:pt>
                <c:pt idx="231">
                  <c:v>1.6101515551389483E-2</c:v>
                </c:pt>
                <c:pt idx="232">
                  <c:v>1.767090542751179E-2</c:v>
                </c:pt>
                <c:pt idx="233">
                  <c:v>1.5229325118121289E-2</c:v>
                </c:pt>
                <c:pt idx="234">
                  <c:v>1.0180957302403237E-2</c:v>
                </c:pt>
                <c:pt idx="235">
                  <c:v>1.8024012194127081E-2</c:v>
                </c:pt>
                <c:pt idx="236">
                  <c:v>2.2833999565578869E-2</c:v>
                </c:pt>
                <c:pt idx="237">
                  <c:v>2.8441947097389439E-2</c:v>
                </c:pt>
                <c:pt idx="238">
                  <c:v>4.0084536868997517E-2</c:v>
                </c:pt>
                <c:pt idx="239">
                  <c:v>4.0160581088333716E-2</c:v>
                </c:pt>
                <c:pt idx="240">
                  <c:v>3.7383259138903092E-2</c:v>
                </c:pt>
                <c:pt idx="241">
                  <c:v>3.1093640210416926E-2</c:v>
                </c:pt>
                <c:pt idx="242">
                  <c:v>2.8027425502177176E-2</c:v>
                </c:pt>
                <c:pt idx="243">
                  <c:v>3.1804326019659872E-2</c:v>
                </c:pt>
                <c:pt idx="244">
                  <c:v>3.5770125570618629E-2</c:v>
                </c:pt>
                <c:pt idx="245">
                  <c:v>4.0177925531819141E-2</c:v>
                </c:pt>
                <c:pt idx="246">
                  <c:v>3.9012604123164624E-2</c:v>
                </c:pt>
                <c:pt idx="247">
                  <c:v>2.8629377148900046E-2</c:v>
                </c:pt>
                <c:pt idx="248">
                  <c:v>3.1068841130153485E-2</c:v>
                </c:pt>
                <c:pt idx="249">
                  <c:v>3.3392987699419077E-2</c:v>
                </c:pt>
                <c:pt idx="250">
                  <c:v>3.3396247240558966E-2</c:v>
                </c:pt>
                <c:pt idx="251">
                  <c:v>4.6016502638914838E-2</c:v>
                </c:pt>
                <c:pt idx="252">
                  <c:v>4.0699279229496552E-2</c:v>
                </c:pt>
                <c:pt idx="253">
                  <c:v>4.7783014150931856E-2</c:v>
                </c:pt>
                <c:pt idx="254">
                  <c:v>5.3900117161826744E-2</c:v>
                </c:pt>
                <c:pt idx="255">
                  <c:v>5.0531989893397529E-2</c:v>
                </c:pt>
                <c:pt idx="256">
                  <c:v>5.2994725688534361E-2</c:v>
                </c:pt>
                <c:pt idx="257">
                  <c:v>4.9475001767158709E-2</c:v>
                </c:pt>
                <c:pt idx="258">
                  <c:v>5.103286845771865E-2</c:v>
                </c:pt>
                <c:pt idx="259">
                  <c:v>4.7016288719583105E-2</c:v>
                </c:pt>
                <c:pt idx="260">
                  <c:v>5.5020791836846987E-2</c:v>
                </c:pt>
                <c:pt idx="261">
                  <c:v>6.602380278999373E-2</c:v>
                </c:pt>
                <c:pt idx="262">
                  <c:v>6.8064580001967578E-2</c:v>
                </c:pt>
                <c:pt idx="263">
                  <c:v>7.4649490065551757E-2</c:v>
                </c:pt>
                <c:pt idx="264">
                  <c:v>6.7066690094672407E-2</c:v>
                </c:pt>
                <c:pt idx="265">
                  <c:v>5.067495626082455E-2</c:v>
                </c:pt>
                <c:pt idx="266">
                  <c:v>4.4897942302626621E-2</c:v>
                </c:pt>
                <c:pt idx="267">
                  <c:v>3.4919393311462869E-2</c:v>
                </c:pt>
                <c:pt idx="268">
                  <c:v>3.7722637317668797E-2</c:v>
                </c:pt>
                <c:pt idx="269">
                  <c:v>4.9482409390314869E-2</c:v>
                </c:pt>
                <c:pt idx="270">
                  <c:v>5.4557821001787354E-2</c:v>
                </c:pt>
                <c:pt idx="271">
                  <c:v>6.1295920794142589E-2</c:v>
                </c:pt>
                <c:pt idx="272">
                  <c:v>6.0504083339965133E-2</c:v>
                </c:pt>
                <c:pt idx="273">
                  <c:v>5.6060025749347507E-2</c:v>
                </c:pt>
                <c:pt idx="274">
                  <c:v>6.1398052090884989E-2</c:v>
                </c:pt>
                <c:pt idx="275">
                  <c:v>5.7572756503490703E-2</c:v>
                </c:pt>
                <c:pt idx="276">
                  <c:v>5.6025980035090683E-2</c:v>
                </c:pt>
                <c:pt idx="277">
                  <c:v>4.6358783419289874E-2</c:v>
                </c:pt>
                <c:pt idx="278">
                  <c:v>3.4497611483432063E-2</c:v>
                </c:pt>
                <c:pt idx="279">
                  <c:v>3.6142083172299132E-2</c:v>
                </c:pt>
                <c:pt idx="280">
                  <c:v>4.4985414041117007E-2</c:v>
                </c:pt>
                <c:pt idx="281">
                  <c:v>5.488550276453083E-2</c:v>
                </c:pt>
                <c:pt idx="282">
                  <c:v>5.8036516433858529E-2</c:v>
                </c:pt>
                <c:pt idx="283">
                  <c:v>5.4768388533431099E-2</c:v>
                </c:pt>
                <c:pt idx="284">
                  <c:v>5.3439794557396204E-2</c:v>
                </c:pt>
                <c:pt idx="285">
                  <c:v>5.0441153094859026E-2</c:v>
                </c:pt>
                <c:pt idx="286">
                  <c:v>4.5685378275962245E-2</c:v>
                </c:pt>
                <c:pt idx="287">
                  <c:v>4.8817606081362583E-2</c:v>
                </c:pt>
                <c:pt idx="288">
                  <c:v>3.5821060160601867E-2</c:v>
                </c:pt>
                <c:pt idx="289">
                  <c:v>4.4425504560494933E-2</c:v>
                </c:pt>
                <c:pt idx="290">
                  <c:v>4.9598502837322568E-2</c:v>
                </c:pt>
                <c:pt idx="291">
                  <c:v>5.2317542642976257E-2</c:v>
                </c:pt>
                <c:pt idx="292">
                  <c:v>5.9260096315880466E-2</c:v>
                </c:pt>
                <c:pt idx="293">
                  <c:v>5.4742050351605544E-2</c:v>
                </c:pt>
                <c:pt idx="294">
                  <c:v>6.4116080492648275E-2</c:v>
                </c:pt>
                <c:pt idx="295">
                  <c:v>7.0577022102587442E-2</c:v>
                </c:pt>
                <c:pt idx="296">
                  <c:v>8.7325298890336286E-2</c:v>
                </c:pt>
                <c:pt idx="297">
                  <c:v>0.10493175124704651</c:v>
                </c:pt>
                <c:pt idx="298">
                  <c:v>0.10853285096339504</c:v>
                </c:pt>
                <c:pt idx="299">
                  <c:v>0.11393753687006633</c:v>
                </c:pt>
                <c:pt idx="300">
                  <c:v>0.12045660585791874</c:v>
                </c:pt>
                <c:pt idx="301">
                  <c:v>0.11938044182030225</c:v>
                </c:pt>
                <c:pt idx="302">
                  <c:v>0.12448354879768614</c:v>
                </c:pt>
                <c:pt idx="303">
                  <c:v>0.13242920596623095</c:v>
                </c:pt>
                <c:pt idx="304">
                  <c:v>0.12854237729707049</c:v>
                </c:pt>
                <c:pt idx="305">
                  <c:v>0.13053641865502771</c:v>
                </c:pt>
                <c:pt idx="306">
                  <c:v>0.12821220489526969</c:v>
                </c:pt>
                <c:pt idx="307">
                  <c:v>0.12934769611750221</c:v>
                </c:pt>
                <c:pt idx="308">
                  <c:v>0.13068375159349635</c:v>
                </c:pt>
                <c:pt idx="309">
                  <c:v>0.11618782324925871</c:v>
                </c:pt>
                <c:pt idx="310">
                  <c:v>0.11449173035995375</c:v>
                </c:pt>
                <c:pt idx="311">
                  <c:v>0.11246126083543229</c:v>
                </c:pt>
                <c:pt idx="312">
                  <c:v>0.11217574227027198</c:v>
                </c:pt>
                <c:pt idx="313">
                  <c:v>0.12352000665826851</c:v>
                </c:pt>
                <c:pt idx="314">
                  <c:v>0.12637637184425501</c:v>
                </c:pt>
                <c:pt idx="315">
                  <c:v>0.12488227069289817</c:v>
                </c:pt>
                <c:pt idx="316">
                  <c:v>0.11514564501634336</c:v>
                </c:pt>
                <c:pt idx="317">
                  <c:v>0.11501661260932082</c:v>
                </c:pt>
                <c:pt idx="318">
                  <c:v>0.11500089796850121</c:v>
                </c:pt>
                <c:pt idx="319">
                  <c:v>0.1148004637069313</c:v>
                </c:pt>
                <c:pt idx="320">
                  <c:v>0.12155793252671557</c:v>
                </c:pt>
                <c:pt idx="321">
                  <c:v>0.12081528757877193</c:v>
                </c:pt>
                <c:pt idx="322">
                  <c:v>0.12117289738787528</c:v>
                </c:pt>
                <c:pt idx="323">
                  <c:v>0.11651941804348646</c:v>
                </c:pt>
                <c:pt idx="324">
                  <c:v>0.11024243093635483</c:v>
                </c:pt>
                <c:pt idx="325">
                  <c:v>0.10795661823779619</c:v>
                </c:pt>
                <c:pt idx="326">
                  <c:v>0.10511437525598814</c:v>
                </c:pt>
                <c:pt idx="327">
                  <c:v>0.10794954275013495</c:v>
                </c:pt>
                <c:pt idx="328">
                  <c:v>0.11470985154258455</c:v>
                </c:pt>
                <c:pt idx="329">
                  <c:v>0.10925684859460362</c:v>
                </c:pt>
                <c:pt idx="330">
                  <c:v>0.10432975573215567</c:v>
                </c:pt>
                <c:pt idx="331">
                  <c:v>0.1009617692193458</c:v>
                </c:pt>
                <c:pt idx="332">
                  <c:v>9.8751827376051857E-2</c:v>
                </c:pt>
                <c:pt idx="333">
                  <c:v>0.10033413158097046</c:v>
                </c:pt>
                <c:pt idx="334">
                  <c:v>9.9054674834929371E-2</c:v>
                </c:pt>
                <c:pt idx="335">
                  <c:v>0.10095803379522686</c:v>
                </c:pt>
                <c:pt idx="336">
                  <c:v>9.3937545654513954E-2</c:v>
                </c:pt>
                <c:pt idx="337">
                  <c:v>8.6122632602229396E-2</c:v>
                </c:pt>
                <c:pt idx="338">
                  <c:v>7.7257830474352848E-2</c:v>
                </c:pt>
                <c:pt idx="339">
                  <c:v>6.8940238454808844E-2</c:v>
                </c:pt>
                <c:pt idx="340">
                  <c:v>6.9018625985475854E-2</c:v>
                </c:pt>
                <c:pt idx="341">
                  <c:v>7.140822250166784E-2</c:v>
                </c:pt>
                <c:pt idx="342">
                  <c:v>7.6167440982644788E-2</c:v>
                </c:pt>
                <c:pt idx="343">
                  <c:v>7.85040732823723E-2</c:v>
                </c:pt>
                <c:pt idx="344">
                  <c:v>6.9283812629452421E-2</c:v>
                </c:pt>
                <c:pt idx="345">
                  <c:v>6.2481444187636896E-2</c:v>
                </c:pt>
                <c:pt idx="346">
                  <c:v>5.0682143624654001E-2</c:v>
                </c:pt>
                <c:pt idx="347">
                  <c:v>4.1816420242769103E-2</c:v>
                </c:pt>
                <c:pt idx="348">
                  <c:v>4.8603117534658152E-2</c:v>
                </c:pt>
                <c:pt idx="349">
                  <c:v>4.6254473548948474E-2</c:v>
                </c:pt>
                <c:pt idx="350">
                  <c:v>5.6889500524556331E-2</c:v>
                </c:pt>
                <c:pt idx="351">
                  <c:v>6.0187089490207971E-2</c:v>
                </c:pt>
                <c:pt idx="352">
                  <c:v>5.6050969049701506E-2</c:v>
                </c:pt>
                <c:pt idx="353">
                  <c:v>7.171360691620729E-2</c:v>
                </c:pt>
                <c:pt idx="354">
                  <c:v>6.6671952225816428E-2</c:v>
                </c:pt>
                <c:pt idx="355">
                  <c:v>6.8277292528660383E-2</c:v>
                </c:pt>
                <c:pt idx="356">
                  <c:v>7.2126231077057096E-2</c:v>
                </c:pt>
                <c:pt idx="357">
                  <c:v>5.913064808357614E-2</c:v>
                </c:pt>
                <c:pt idx="358">
                  <c:v>6.5105259997787129E-2</c:v>
                </c:pt>
                <c:pt idx="359">
                  <c:v>5.9904881706504778E-2</c:v>
                </c:pt>
                <c:pt idx="360">
                  <c:v>5.2452406389814181E-2</c:v>
                </c:pt>
                <c:pt idx="361">
                  <c:v>4.6982409415480465E-2</c:v>
                </c:pt>
                <c:pt idx="362">
                  <c:v>4.168113803980443E-2</c:v>
                </c:pt>
                <c:pt idx="363">
                  <c:v>4.2782196838362214E-2</c:v>
                </c:pt>
                <c:pt idx="364">
                  <c:v>4.2850536858333337E-2</c:v>
                </c:pt>
                <c:pt idx="365">
                  <c:v>5.5991644591886103E-2</c:v>
                </c:pt>
                <c:pt idx="366">
                  <c:v>5.0825812197327652E-2</c:v>
                </c:pt>
                <c:pt idx="367">
                  <c:v>5.6415413838820164E-2</c:v>
                </c:pt>
                <c:pt idx="368">
                  <c:v>6.5854379074629613E-2</c:v>
                </c:pt>
                <c:pt idx="369">
                  <c:v>6.4444247465370669E-2</c:v>
                </c:pt>
                <c:pt idx="370">
                  <c:v>7.0672521655828435E-2</c:v>
                </c:pt>
                <c:pt idx="371">
                  <c:v>7.0277480814392793E-2</c:v>
                </c:pt>
                <c:pt idx="372">
                  <c:v>5.7868715286347849E-2</c:v>
                </c:pt>
                <c:pt idx="373">
                  <c:v>5.1836814389001395E-2</c:v>
                </c:pt>
                <c:pt idx="374">
                  <c:v>5.219147060839914E-2</c:v>
                </c:pt>
                <c:pt idx="375">
                  <c:v>4.482084525568035E-2</c:v>
                </c:pt>
                <c:pt idx="376">
                  <c:v>5.1306839981860745E-2</c:v>
                </c:pt>
                <c:pt idx="377">
                  <c:v>5.1009542440802746E-2</c:v>
                </c:pt>
                <c:pt idx="378">
                  <c:v>5.1831242877880372E-2</c:v>
                </c:pt>
                <c:pt idx="379">
                  <c:v>5.9289171182607632E-2</c:v>
                </c:pt>
                <c:pt idx="380">
                  <c:v>7.6687284269632144E-2</c:v>
                </c:pt>
                <c:pt idx="381">
                  <c:v>9.2009746898062919E-2</c:v>
                </c:pt>
                <c:pt idx="382">
                  <c:v>0.10681498604781711</c:v>
                </c:pt>
                <c:pt idx="383">
                  <c:v>0.11717621921746679</c:v>
                </c:pt>
                <c:pt idx="384">
                  <c:v>0.10655979153161844</c:v>
                </c:pt>
                <c:pt idx="385">
                  <c:v>9.6159576238341815E-2</c:v>
                </c:pt>
                <c:pt idx="386">
                  <c:v>7.859260071668342E-2</c:v>
                </c:pt>
                <c:pt idx="387">
                  <c:v>6.5081817838373524E-2</c:v>
                </c:pt>
                <c:pt idx="388">
                  <c:v>7.0831164844596853E-2</c:v>
                </c:pt>
                <c:pt idx="389">
                  <c:v>6.8676589925302955E-2</c:v>
                </c:pt>
                <c:pt idx="390">
                  <c:v>7.3981149638335672E-2</c:v>
                </c:pt>
                <c:pt idx="391">
                  <c:v>7.6964482688912761E-2</c:v>
                </c:pt>
                <c:pt idx="392">
                  <c:v>6.1676355590571358E-2</c:v>
                </c:pt>
                <c:pt idx="393">
                  <c:v>5.5961878227236826E-2</c:v>
                </c:pt>
                <c:pt idx="394">
                  <c:v>5.4804385598278063E-2</c:v>
                </c:pt>
                <c:pt idx="395">
                  <c:v>5.1644180426001648E-2</c:v>
                </c:pt>
                <c:pt idx="396">
                  <c:v>5.3121777650160927E-2</c:v>
                </c:pt>
                <c:pt idx="397">
                  <c:v>6.0011085873799018E-2</c:v>
                </c:pt>
                <c:pt idx="398">
                  <c:v>5.8668548775413519E-2</c:v>
                </c:pt>
                <c:pt idx="399">
                  <c:v>5.5794272041775769E-2</c:v>
                </c:pt>
                <c:pt idx="400">
                  <c:v>6.5208592697029416E-2</c:v>
                </c:pt>
                <c:pt idx="401">
                  <c:v>6.652683215593147E-2</c:v>
                </c:pt>
                <c:pt idx="402">
                  <c:v>6.7891105517536673E-2</c:v>
                </c:pt>
                <c:pt idx="403">
                  <c:v>6.6697702748948623E-2</c:v>
                </c:pt>
                <c:pt idx="404">
                  <c:v>6.7141338247769522E-2</c:v>
                </c:pt>
                <c:pt idx="405">
                  <c:v>6.8744997671781979E-2</c:v>
                </c:pt>
                <c:pt idx="406">
                  <c:v>6.6141077118365754E-2</c:v>
                </c:pt>
                <c:pt idx="407">
                  <c:v>7.2193088494829111E-2</c:v>
                </c:pt>
                <c:pt idx="408">
                  <c:v>6.0237905300830966E-2</c:v>
                </c:pt>
                <c:pt idx="409">
                  <c:v>5.4255752337520155E-2</c:v>
                </c:pt>
                <c:pt idx="410">
                  <c:v>6.3542208653341897E-2</c:v>
                </c:pt>
                <c:pt idx="411">
                  <c:v>5.4110250465989239E-2</c:v>
                </c:pt>
                <c:pt idx="412">
                  <c:v>5.897017871323753E-2</c:v>
                </c:pt>
                <c:pt idx="413">
                  <c:v>4.939162242060368E-2</c:v>
                </c:pt>
                <c:pt idx="414">
                  <c:v>3.8484539908882266E-2</c:v>
                </c:pt>
                <c:pt idx="415">
                  <c:v>4.9619618959986719E-2</c:v>
                </c:pt>
                <c:pt idx="416">
                  <c:v>5.2998987871278484E-2</c:v>
                </c:pt>
                <c:pt idx="417">
                  <c:v>6.4655417165872947E-2</c:v>
                </c:pt>
                <c:pt idx="418">
                  <c:v>6.5383923399783675E-2</c:v>
                </c:pt>
                <c:pt idx="419">
                  <c:v>6.4100022159367109E-2</c:v>
                </c:pt>
                <c:pt idx="420">
                  <c:v>6.1160778855954348E-2</c:v>
                </c:pt>
                <c:pt idx="421">
                  <c:v>5.7377817444930784E-2</c:v>
                </c:pt>
                <c:pt idx="422">
                  <c:v>5.4034835610640805E-2</c:v>
                </c:pt>
                <c:pt idx="423">
                  <c:v>5.1853421176410473E-2</c:v>
                </c:pt>
                <c:pt idx="424">
                  <c:v>4.802355440308223E-2</c:v>
                </c:pt>
                <c:pt idx="425">
                  <c:v>5.7293081341390995E-2</c:v>
                </c:pt>
                <c:pt idx="426">
                  <c:v>6.2437251887519384E-2</c:v>
                </c:pt>
                <c:pt idx="427">
                  <c:v>5.0845286851160743E-2</c:v>
                </c:pt>
                <c:pt idx="428">
                  <c:v>5.2168456914858843E-2</c:v>
                </c:pt>
                <c:pt idx="429">
                  <c:v>4.1942270890790632E-2</c:v>
                </c:pt>
                <c:pt idx="430">
                  <c:v>4.5125481524967447E-2</c:v>
                </c:pt>
                <c:pt idx="431">
                  <c:v>5.0646844103295806E-2</c:v>
                </c:pt>
                <c:pt idx="432">
                  <c:v>5.7729505574226098E-2</c:v>
                </c:pt>
                <c:pt idx="433">
                  <c:v>6.6414717326336442E-2</c:v>
                </c:pt>
                <c:pt idx="434">
                  <c:v>5.8376981589154033E-2</c:v>
                </c:pt>
                <c:pt idx="435">
                  <c:v>5.8390695368335105E-2</c:v>
                </c:pt>
                <c:pt idx="436">
                  <c:v>5.2385749312758953E-2</c:v>
                </c:pt>
                <c:pt idx="437">
                  <c:v>4.5444504822993184E-2</c:v>
                </c:pt>
                <c:pt idx="438">
                  <c:v>5.2522358876126954E-2</c:v>
                </c:pt>
                <c:pt idx="439">
                  <c:v>5.5434024141962412E-2</c:v>
                </c:pt>
                <c:pt idx="440">
                  <c:v>5.8806717569507456E-2</c:v>
                </c:pt>
                <c:pt idx="441">
                  <c:v>6.2799297244298516E-2</c:v>
                </c:pt>
                <c:pt idx="442">
                  <c:v>6.3500457149630513E-2</c:v>
                </c:pt>
                <c:pt idx="443">
                  <c:v>6.7168899130147758E-2</c:v>
                </c:pt>
                <c:pt idx="444">
                  <c:v>6.4970040485495484E-2</c:v>
                </c:pt>
                <c:pt idx="445">
                  <c:v>7.1432839610161544E-2</c:v>
                </c:pt>
                <c:pt idx="446">
                  <c:v>7.9231480540528629E-2</c:v>
                </c:pt>
                <c:pt idx="447">
                  <c:v>8.7802949864781363E-2</c:v>
                </c:pt>
                <c:pt idx="448">
                  <c:v>8.7479496807876964E-2</c:v>
                </c:pt>
                <c:pt idx="449">
                  <c:v>8.1194456867378945E-2</c:v>
                </c:pt>
                <c:pt idx="450">
                  <c:v>8.4153533385935661E-2</c:v>
                </c:pt>
                <c:pt idx="451">
                  <c:v>8.2238107860585594E-2</c:v>
                </c:pt>
                <c:pt idx="452">
                  <c:v>8.877905777094186E-2</c:v>
                </c:pt>
                <c:pt idx="453">
                  <c:v>9.4887629598670697E-2</c:v>
                </c:pt>
                <c:pt idx="454">
                  <c:v>9.0200524162660625E-2</c:v>
                </c:pt>
                <c:pt idx="455">
                  <c:v>8.493582724974294E-2</c:v>
                </c:pt>
                <c:pt idx="456">
                  <c:v>7.1748329889459839E-2</c:v>
                </c:pt>
                <c:pt idx="457">
                  <c:v>6.8170313728838444E-2</c:v>
                </c:pt>
                <c:pt idx="458">
                  <c:v>6.6533624840119987E-2</c:v>
                </c:pt>
                <c:pt idx="459">
                  <c:v>6.8619625521294886E-2</c:v>
                </c:pt>
                <c:pt idx="460">
                  <c:v>6.7226275123303772E-2</c:v>
                </c:pt>
                <c:pt idx="461">
                  <c:v>6.2377580746659445E-2</c:v>
                </c:pt>
                <c:pt idx="462">
                  <c:v>5.6539597922681539E-2</c:v>
                </c:pt>
                <c:pt idx="463">
                  <c:v>4.5030439010582617E-2</c:v>
                </c:pt>
                <c:pt idx="464">
                  <c:v>5.5319629627199288E-2</c:v>
                </c:pt>
                <c:pt idx="465">
                  <c:v>4.6479957344036454E-2</c:v>
                </c:pt>
                <c:pt idx="466">
                  <c:v>3.641683835436825E-2</c:v>
                </c:pt>
                <c:pt idx="467">
                  <c:v>4.304633705051901E-2</c:v>
                </c:pt>
                <c:pt idx="468">
                  <c:v>3.9715730725960172E-2</c:v>
                </c:pt>
                <c:pt idx="469">
                  <c:v>4.9423086083308421E-2</c:v>
                </c:pt>
                <c:pt idx="470">
                  <c:v>5.7183514762406906E-2</c:v>
                </c:pt>
                <c:pt idx="471">
                  <c:v>5.3988898037570024E-2</c:v>
                </c:pt>
                <c:pt idx="472">
                  <c:v>4.9004286762095409E-2</c:v>
                </c:pt>
                <c:pt idx="473">
                  <c:v>3.8751560343447636E-2</c:v>
                </c:pt>
                <c:pt idx="474">
                  <c:v>3.5705925239765159E-2</c:v>
                </c:pt>
                <c:pt idx="475">
                  <c:v>3.3762998655898352E-2</c:v>
                </c:pt>
                <c:pt idx="476">
                  <c:v>3.6432725860682191E-2</c:v>
                </c:pt>
                <c:pt idx="477">
                  <c:v>4.6785019146504687E-2</c:v>
                </c:pt>
                <c:pt idx="478">
                  <c:v>4.0803291889973781E-2</c:v>
                </c:pt>
                <c:pt idx="479">
                  <c:v>3.8982137387884787E-2</c:v>
                </c:pt>
                <c:pt idx="480">
                  <c:v>3.4636005900622747E-2</c:v>
                </c:pt>
                <c:pt idx="481">
                  <c:v>2.4973306699202082E-2</c:v>
                </c:pt>
                <c:pt idx="482">
                  <c:v>2.4054189698207839E-2</c:v>
                </c:pt>
                <c:pt idx="483">
                  <c:v>2.0064250614451655E-2</c:v>
                </c:pt>
                <c:pt idx="484">
                  <c:v>1.708008217021395E-2</c:v>
                </c:pt>
                <c:pt idx="485">
                  <c:v>1.7856109047328421E-2</c:v>
                </c:pt>
                <c:pt idx="486">
                  <c:v>3.1262520580732048E-2</c:v>
                </c:pt>
                <c:pt idx="487">
                  <c:v>4.1250098145574628E-2</c:v>
                </c:pt>
                <c:pt idx="488">
                  <c:v>4.501632067373277E-2</c:v>
                </c:pt>
                <c:pt idx="489">
                  <c:v>5.4288809566343701E-2</c:v>
                </c:pt>
                <c:pt idx="490">
                  <c:v>4.9184456419814948E-2</c:v>
                </c:pt>
                <c:pt idx="491">
                  <c:v>4.6677754244973439E-2</c:v>
                </c:pt>
                <c:pt idx="492">
                  <c:v>5.2760878326741673E-2</c:v>
                </c:pt>
                <c:pt idx="493">
                  <c:v>5.6712529030925163E-2</c:v>
                </c:pt>
                <c:pt idx="494">
                  <c:v>5.1759000535259329E-2</c:v>
                </c:pt>
                <c:pt idx="495">
                  <c:v>4.9976653606784757E-2</c:v>
                </c:pt>
                <c:pt idx="496">
                  <c:v>5.2098306689628296E-2</c:v>
                </c:pt>
                <c:pt idx="497">
                  <c:v>5.3071187554156449E-2</c:v>
                </c:pt>
                <c:pt idx="498">
                  <c:v>5.6873583625850273E-2</c:v>
                </c:pt>
                <c:pt idx="499">
                  <c:v>5.7490765633373214E-2</c:v>
                </c:pt>
                <c:pt idx="500">
                  <c:v>5.3076464335555532E-2</c:v>
                </c:pt>
                <c:pt idx="501">
                  <c:v>4.002652712334321E-2</c:v>
                </c:pt>
                <c:pt idx="502">
                  <c:v>4.161663264858928E-2</c:v>
                </c:pt>
                <c:pt idx="503">
                  <c:v>4.9742019776161071E-2</c:v>
                </c:pt>
                <c:pt idx="504">
                  <c:v>4.7667191904068845E-2</c:v>
                </c:pt>
                <c:pt idx="505">
                  <c:v>4.5268049264869908E-2</c:v>
                </c:pt>
                <c:pt idx="506">
                  <c:v>4.2147488920250255E-2</c:v>
                </c:pt>
                <c:pt idx="507">
                  <c:v>2.8496691408904859E-2</c:v>
                </c:pt>
                <c:pt idx="508">
                  <c:v>2.7854161450024291E-2</c:v>
                </c:pt>
                <c:pt idx="509">
                  <c:v>3.2110479694203727E-2</c:v>
                </c:pt>
                <c:pt idx="510">
                  <c:v>2.7068509147123419E-2</c:v>
                </c:pt>
                <c:pt idx="511">
                  <c:v>3.0605653548252211E-2</c:v>
                </c:pt>
                <c:pt idx="512">
                  <c:v>2.4810953042954647E-2</c:v>
                </c:pt>
                <c:pt idx="513">
                  <c:v>2.4180098407269777E-2</c:v>
                </c:pt>
                <c:pt idx="514">
                  <c:v>2.4707499772342108E-2</c:v>
                </c:pt>
                <c:pt idx="515">
                  <c:v>2.1964946515994226E-2</c:v>
                </c:pt>
                <c:pt idx="516">
                  <c:v>2.7310977347845308E-2</c:v>
                </c:pt>
                <c:pt idx="517">
                  <c:v>2.4773837943865194E-2</c:v>
                </c:pt>
                <c:pt idx="518">
                  <c:v>2.1378245455998479E-2</c:v>
                </c:pt>
                <c:pt idx="519">
                  <c:v>2.4987412249413719E-2</c:v>
                </c:pt>
                <c:pt idx="520">
                  <c:v>2.735508937866489E-2</c:v>
                </c:pt>
                <c:pt idx="521">
                  <c:v>3.0229582095999234E-2</c:v>
                </c:pt>
                <c:pt idx="522">
                  <c:v>3.2720763235427143E-2</c:v>
                </c:pt>
                <c:pt idx="523">
                  <c:v>3.660530083926266E-2</c:v>
                </c:pt>
                <c:pt idx="524">
                  <c:v>4.1808051131280131E-2</c:v>
                </c:pt>
                <c:pt idx="525">
                  <c:v>4.5409709814376351E-2</c:v>
                </c:pt>
                <c:pt idx="526">
                  <c:v>5.2280543113474381E-2</c:v>
                </c:pt>
                <c:pt idx="527">
                  <c:v>5.1994161444415189E-2</c:v>
                </c:pt>
                <c:pt idx="528">
                  <c:v>4.8735696862222296E-2</c:v>
                </c:pt>
                <c:pt idx="529">
                  <c:v>4.587010211752348E-2</c:v>
                </c:pt>
                <c:pt idx="530">
                  <c:v>4.7932145168719624E-2</c:v>
                </c:pt>
                <c:pt idx="531">
                  <c:v>4.3889784488034142E-2</c:v>
                </c:pt>
                <c:pt idx="532">
                  <c:v>4.0209881174351578E-2</c:v>
                </c:pt>
                <c:pt idx="533">
                  <c:v>3.3805441635150542E-2</c:v>
                </c:pt>
                <c:pt idx="534">
                  <c:v>3.3983074116392092E-2</c:v>
                </c:pt>
                <c:pt idx="535">
                  <c:v>3.5405115891924049E-2</c:v>
                </c:pt>
                <c:pt idx="536">
                  <c:v>3.3929397354064E-2</c:v>
                </c:pt>
                <c:pt idx="537">
                  <c:v>3.4659763965242785E-2</c:v>
                </c:pt>
                <c:pt idx="538">
                  <c:v>2.4426329987585833E-2</c:v>
                </c:pt>
                <c:pt idx="539">
                  <c:v>2.2452846118025834E-2</c:v>
                </c:pt>
                <c:pt idx="540">
                  <c:v>2.3007566428426978E-2</c:v>
                </c:pt>
                <c:pt idx="541">
                  <c:v>2.635171981720872E-2</c:v>
                </c:pt>
                <c:pt idx="542">
                  <c:v>2.8079580365082357E-2</c:v>
                </c:pt>
                <c:pt idx="543">
                  <c:v>3.6466161479649539E-2</c:v>
                </c:pt>
                <c:pt idx="544">
                  <c:v>3.8669896075828304E-2</c:v>
                </c:pt>
                <c:pt idx="545">
                  <c:v>4.727476667502812E-2</c:v>
                </c:pt>
                <c:pt idx="546">
                  <c:v>5.059732771257619E-2</c:v>
                </c:pt>
                <c:pt idx="547">
                  <c:v>4.0276077764983896E-2</c:v>
                </c:pt>
                <c:pt idx="548">
                  <c:v>3.5389565037426608E-2</c:v>
                </c:pt>
                <c:pt idx="549">
                  <c:v>2.9695781170573109E-2</c:v>
                </c:pt>
                <c:pt idx="550">
                  <c:v>2.716286298983174E-2</c:v>
                </c:pt>
                <c:pt idx="551">
                  <c:v>2.5814471126726812E-2</c:v>
                </c:pt>
                <c:pt idx="552">
                  <c:v>2.8125923418081455E-2</c:v>
                </c:pt>
                <c:pt idx="553">
                  <c:v>2.4844315744437743E-2</c:v>
                </c:pt>
                <c:pt idx="554">
                  <c:v>2.7348711507626359E-2</c:v>
                </c:pt>
                <c:pt idx="555">
                  <c:v>2.670281927989112E-2</c:v>
                </c:pt>
                <c:pt idx="556">
                  <c:v>2.7101446210311818E-2</c:v>
                </c:pt>
                <c:pt idx="557">
                  <c:v>2.5181836592404323E-2</c:v>
                </c:pt>
                <c:pt idx="558">
                  <c:v>2.4723648521549065E-2</c:v>
                </c:pt>
                <c:pt idx="559">
                  <c:v>2.428961068531113E-2</c:v>
                </c:pt>
                <c:pt idx="560">
                  <c:v>2.0129351436577549E-2</c:v>
                </c:pt>
                <c:pt idx="561">
                  <c:v>1.8707088160841691E-2</c:v>
                </c:pt>
                <c:pt idx="562">
                  <c:v>1.7362791351291297E-2</c:v>
                </c:pt>
                <c:pt idx="563">
                  <c:v>2.1250991303301492E-2</c:v>
                </c:pt>
                <c:pt idx="564">
                  <c:v>2.5460648625991102E-2</c:v>
                </c:pt>
                <c:pt idx="565">
                  <c:v>2.7218468972995263E-2</c:v>
                </c:pt>
                <c:pt idx="566">
                  <c:v>2.4627133005610511E-2</c:v>
                </c:pt>
                <c:pt idx="567">
                  <c:v>2.3408544962965051E-2</c:v>
                </c:pt>
                <c:pt idx="568">
                  <c:v>2.0164212741640833E-2</c:v>
                </c:pt>
                <c:pt idx="569">
                  <c:v>2.0863216067825745E-2</c:v>
                </c:pt>
                <c:pt idx="570">
                  <c:v>1.7755858056732046E-2</c:v>
                </c:pt>
                <c:pt idx="571">
                  <c:v>1.9077546344986436E-2</c:v>
                </c:pt>
                <c:pt idx="572">
                  <c:v>1.8697290906294337E-2</c:v>
                </c:pt>
                <c:pt idx="573">
                  <c:v>1.85141771292337E-2</c:v>
                </c:pt>
                <c:pt idx="574">
                  <c:v>2.4686141756535725E-2</c:v>
                </c:pt>
                <c:pt idx="575">
                  <c:v>2.0897476894245794E-2</c:v>
                </c:pt>
                <c:pt idx="576">
                  <c:v>2.2735429816272953E-2</c:v>
                </c:pt>
                <c:pt idx="577">
                  <c:v>2.3946458658766438E-2</c:v>
                </c:pt>
                <c:pt idx="578">
                  <c:v>2.1464440044958358E-2</c:v>
                </c:pt>
                <c:pt idx="579">
                  <c:v>2.3951795239779302E-2</c:v>
                </c:pt>
                <c:pt idx="580">
                  <c:v>2.6359194258379126E-2</c:v>
                </c:pt>
                <c:pt idx="581">
                  <c:v>2.2418656784956806E-2</c:v>
                </c:pt>
                <c:pt idx="582">
                  <c:v>2.454938662737231E-2</c:v>
                </c:pt>
                <c:pt idx="583">
                  <c:v>2.5190478421704663E-2</c:v>
                </c:pt>
                <c:pt idx="584">
                  <c:v>1.8892810525593481E-2</c:v>
                </c:pt>
                <c:pt idx="585">
                  <c:v>2.1144596879570508E-2</c:v>
                </c:pt>
                <c:pt idx="586">
                  <c:v>1.5487248791670278E-2</c:v>
                </c:pt>
                <c:pt idx="587">
                  <c:v>9.9276910020232954E-3</c:v>
                </c:pt>
                <c:pt idx="588">
                  <c:v>9.7672736039079756E-3</c:v>
                </c:pt>
                <c:pt idx="589">
                  <c:v>7.739912563364237E-3</c:v>
                </c:pt>
                <c:pt idx="590">
                  <c:v>1.0806644864282657E-2</c:v>
                </c:pt>
                <c:pt idx="591">
                  <c:v>1.365686120690349E-2</c:v>
                </c:pt>
                <c:pt idx="592">
                  <c:v>1.3449964127465915E-2</c:v>
                </c:pt>
                <c:pt idx="593">
                  <c:v>1.4752820102813514E-2</c:v>
                </c:pt>
                <c:pt idx="594">
                  <c:v>1.5810793527157009E-2</c:v>
                </c:pt>
                <c:pt idx="595">
                  <c:v>1.457874870147859E-2</c:v>
                </c:pt>
                <c:pt idx="596">
                  <c:v>1.5203657606670175E-2</c:v>
                </c:pt>
                <c:pt idx="597">
                  <c:v>1.4967470378389995E-2</c:v>
                </c:pt>
                <c:pt idx="598">
                  <c:v>1.2438634103647199E-2</c:v>
                </c:pt>
                <c:pt idx="599">
                  <c:v>1.2296568411727568E-2</c:v>
                </c:pt>
                <c:pt idx="600">
                  <c:v>1.2223428613737465E-2</c:v>
                </c:pt>
                <c:pt idx="601">
                  <c:v>9.5788864262338243E-3</c:v>
                </c:pt>
                <c:pt idx="602">
                  <c:v>1.1822038946108728E-2</c:v>
                </c:pt>
                <c:pt idx="603">
                  <c:v>1.2437336552901461E-2</c:v>
                </c:pt>
                <c:pt idx="604">
                  <c:v>1.2939882636830118E-2</c:v>
                </c:pt>
                <c:pt idx="605">
                  <c:v>1.2766234925538559E-2</c:v>
                </c:pt>
                <c:pt idx="606">
                  <c:v>1.6038714220766762E-2</c:v>
                </c:pt>
                <c:pt idx="607">
                  <c:v>2.0663819833721266E-2</c:v>
                </c:pt>
                <c:pt idx="608">
                  <c:v>2.3976391281713427E-2</c:v>
                </c:pt>
                <c:pt idx="609">
                  <c:v>2.4167763576053554E-2</c:v>
                </c:pt>
                <c:pt idx="610">
                  <c:v>2.2353381104316575E-2</c:v>
                </c:pt>
                <c:pt idx="611">
                  <c:v>2.2178112547832453E-2</c:v>
                </c:pt>
                <c:pt idx="612">
                  <c:v>3.6093379685898888E-2</c:v>
                </c:pt>
                <c:pt idx="613">
                  <c:v>3.7608361227529703E-2</c:v>
                </c:pt>
                <c:pt idx="614">
                  <c:v>3.9867718788463909E-2</c:v>
                </c:pt>
                <c:pt idx="615">
                  <c:v>3.7985917784227635E-2</c:v>
                </c:pt>
                <c:pt idx="616">
                  <c:v>2.306864192333365E-2</c:v>
                </c:pt>
                <c:pt idx="617">
                  <c:v>2.807560307508164E-2</c:v>
                </c:pt>
                <c:pt idx="618">
                  <c:v>2.1310710358840319E-2</c:v>
                </c:pt>
                <c:pt idx="619">
                  <c:v>2.4283731555562311E-2</c:v>
                </c:pt>
                <c:pt idx="620">
                  <c:v>2.8901415698183247E-2</c:v>
                </c:pt>
                <c:pt idx="621">
                  <c:v>3.6857119304536883E-2</c:v>
                </c:pt>
                <c:pt idx="622">
                  <c:v>4.0503523277487595E-2</c:v>
                </c:pt>
                <c:pt idx="623">
                  <c:v>4.1169794448095466E-2</c:v>
                </c:pt>
                <c:pt idx="624">
                  <c:v>3.9128726804659293E-2</c:v>
                </c:pt>
                <c:pt idx="625">
                  <c:v>3.6596029514567391E-2</c:v>
                </c:pt>
                <c:pt idx="626">
                  <c:v>5.2627198148767054E-2</c:v>
                </c:pt>
                <c:pt idx="627">
                  <c:v>5.5131854480226061E-2</c:v>
                </c:pt>
                <c:pt idx="628">
                  <c:v>6.6956455106536292E-2</c:v>
                </c:pt>
                <c:pt idx="629">
                  <c:v>6.179338575195046E-2</c:v>
                </c:pt>
                <c:pt idx="630">
                  <c:v>4.8338958711149682E-2</c:v>
                </c:pt>
                <c:pt idx="631">
                  <c:v>4.7287514344986736E-2</c:v>
                </c:pt>
                <c:pt idx="632">
                  <c:v>3.678080199796023E-2</c:v>
                </c:pt>
                <c:pt idx="633">
                  <c:v>4.3521027451811023E-2</c:v>
                </c:pt>
                <c:pt idx="634">
                  <c:v>5.5143184107219481E-2</c:v>
                </c:pt>
                <c:pt idx="635">
                  <c:v>5.6006120426449528E-2</c:v>
                </c:pt>
                <c:pt idx="636">
                  <c:v>6.1152384674778945E-2</c:v>
                </c:pt>
                <c:pt idx="637">
                  <c:v>5.2244899225666011E-2</c:v>
                </c:pt>
                <c:pt idx="638">
                  <c:v>4.2585235631788718E-2</c:v>
                </c:pt>
                <c:pt idx="639">
                  <c:v>4.1819662491792406E-2</c:v>
                </c:pt>
                <c:pt idx="640">
                  <c:v>4.632819937505965E-2</c:v>
                </c:pt>
                <c:pt idx="641">
                  <c:v>5.9081593602581306E-2</c:v>
                </c:pt>
                <c:pt idx="642">
                  <c:v>6.3288926180607663E-2</c:v>
                </c:pt>
                <c:pt idx="643">
                  <c:v>6.5986993240272573E-2</c:v>
                </c:pt>
                <c:pt idx="644">
                  <c:v>5.7411432925413002E-2</c:v>
                </c:pt>
                <c:pt idx="645">
                  <c:v>5.3980138521981927E-2</c:v>
                </c:pt>
                <c:pt idx="646">
                  <c:v>5.6185496672571777E-2</c:v>
                </c:pt>
                <c:pt idx="647">
                  <c:v>4.6939374862032361E-2</c:v>
                </c:pt>
                <c:pt idx="648">
                  <c:v>4.5116699371671586E-2</c:v>
                </c:pt>
                <c:pt idx="649">
                  <c:v>4.4165843853189314E-2</c:v>
                </c:pt>
                <c:pt idx="650">
                  <c:v>4.4897018507294925E-2</c:v>
                </c:pt>
                <c:pt idx="651">
                  <c:v>5.7788989597377827E-2</c:v>
                </c:pt>
                <c:pt idx="652">
                  <c:v>5.7920558954976283E-2</c:v>
                </c:pt>
                <c:pt idx="653">
                  <c:v>5.9194261851862044E-2</c:v>
                </c:pt>
                <c:pt idx="654">
                  <c:v>5.2661181991073565E-2</c:v>
                </c:pt>
                <c:pt idx="655">
                  <c:v>4.9241501075477603E-2</c:v>
                </c:pt>
                <c:pt idx="656">
                  <c:v>6.2167915782113621E-2</c:v>
                </c:pt>
                <c:pt idx="657">
                  <c:v>6.9680009472565058E-2</c:v>
                </c:pt>
                <c:pt idx="658">
                  <c:v>8.1593336288778795E-2</c:v>
                </c:pt>
                <c:pt idx="659">
                  <c:v>7.8560896090127647E-2</c:v>
                </c:pt>
                <c:pt idx="660">
                  <c:v>7.1375821882999402E-2</c:v>
                </c:pt>
                <c:pt idx="661">
                  <c:v>6.6370424020253685E-2</c:v>
                </c:pt>
                <c:pt idx="662">
                  <c:v>5.5519950668064602E-2</c:v>
                </c:pt>
                <c:pt idx="663">
                  <c:v>5.7992958409861059E-2</c:v>
                </c:pt>
                <c:pt idx="664">
                  <c:v>5.7985437501756623E-2</c:v>
                </c:pt>
                <c:pt idx="665">
                  <c:v>5.877775636330302E-2</c:v>
                </c:pt>
                <c:pt idx="666">
                  <c:v>6.0886651913737919E-2</c:v>
                </c:pt>
                <c:pt idx="667">
                  <c:v>5.9158805852181237E-2</c:v>
                </c:pt>
                <c:pt idx="668">
                  <c:v>5.1039822530287611E-2</c:v>
                </c:pt>
                <c:pt idx="669">
                  <c:v>3.8695793100434354E-2</c:v>
                </c:pt>
                <c:pt idx="670">
                  <c:v>2.8405493799810215E-2</c:v>
                </c:pt>
                <c:pt idx="671">
                  <c:v>3.7189652900042863E-2</c:v>
                </c:pt>
                <c:pt idx="672">
                  <c:v>4.1282226941933987E-2</c:v>
                </c:pt>
                <c:pt idx="673">
                  <c:v>4.0084439121808361E-2</c:v>
                </c:pt>
                <c:pt idx="674">
                  <c:v>4.5976476367113467E-2</c:v>
                </c:pt>
                <c:pt idx="675">
                  <c:v>2.8095388009274393E-2</c:v>
                </c:pt>
                <c:pt idx="676">
                  <c:v>3.2628388840330889E-2</c:v>
                </c:pt>
                <c:pt idx="677">
                  <c:v>3.7590488287860525E-2</c:v>
                </c:pt>
                <c:pt idx="678">
                  <c:v>4.1267634805194423E-2</c:v>
                </c:pt>
                <c:pt idx="679">
                  <c:v>5.1748959935726736E-2</c:v>
                </c:pt>
                <c:pt idx="680">
                  <c:v>5.593432586367568E-2</c:v>
                </c:pt>
                <c:pt idx="681">
                  <c:v>6.2703495690858868E-2</c:v>
                </c:pt>
                <c:pt idx="682">
                  <c:v>6.135737546389998E-2</c:v>
                </c:pt>
                <c:pt idx="683">
                  <c:v>5.8777202128484397E-2</c:v>
                </c:pt>
                <c:pt idx="684">
                  <c:v>5.1368413878253881E-2</c:v>
                </c:pt>
                <c:pt idx="685">
                  <c:v>4.9454584013696588E-2</c:v>
                </c:pt>
                <c:pt idx="686">
                  <c:v>5.4737933224892905E-2</c:v>
                </c:pt>
                <c:pt idx="687">
                  <c:v>4.9273643542928201E-2</c:v>
                </c:pt>
                <c:pt idx="688">
                  <c:v>4.8213796621014313E-2</c:v>
                </c:pt>
                <c:pt idx="689">
                  <c:v>3.6320717166120398E-2</c:v>
                </c:pt>
                <c:pt idx="690">
                  <c:v>2.9346878671933009E-2</c:v>
                </c:pt>
                <c:pt idx="691">
                  <c:v>3.0896643540390907E-2</c:v>
                </c:pt>
                <c:pt idx="692">
                  <c:v>2.7775212223055137E-2</c:v>
                </c:pt>
                <c:pt idx="693">
                  <c:v>3.4082019526006528E-2</c:v>
                </c:pt>
                <c:pt idx="694">
                  <c:v>2.8981858509969191E-2</c:v>
                </c:pt>
                <c:pt idx="695">
                  <c:v>3.0729764019325524E-2</c:v>
                </c:pt>
                <c:pt idx="696">
                  <c:v>3.4867634539225333E-2</c:v>
                </c:pt>
                <c:pt idx="697">
                  <c:v>3.4064999786640099E-2</c:v>
                </c:pt>
                <c:pt idx="698">
                  <c:v>4.1551206001140442E-2</c:v>
                </c:pt>
                <c:pt idx="699">
                  <c:v>4.6431825933193747E-2</c:v>
                </c:pt>
                <c:pt idx="700">
                  <c:v>6.2245356422816298E-2</c:v>
                </c:pt>
                <c:pt idx="701">
                  <c:v>6.5567576104260589E-2</c:v>
                </c:pt>
                <c:pt idx="702">
                  <c:v>6.3626450536253001E-2</c:v>
                </c:pt>
                <c:pt idx="703">
                  <c:v>6.0903819241015386E-2</c:v>
                </c:pt>
                <c:pt idx="704">
                  <c:v>3.8940277039081185E-2</c:v>
                </c:pt>
                <c:pt idx="705">
                  <c:v>3.0104176275345458E-2</c:v>
                </c:pt>
                <c:pt idx="706">
                  <c:v>3.2093089628217851E-2</c:v>
                </c:pt>
                <c:pt idx="707">
                  <c:v>2.6741045094805023E-2</c:v>
                </c:pt>
                <c:pt idx="708">
                  <c:v>2.9125320179855051E-2</c:v>
                </c:pt>
                <c:pt idx="709">
                  <c:v>3.1282293813137969E-2</c:v>
                </c:pt>
                <c:pt idx="710">
                  <c:v>2.5544452114444508E-2</c:v>
                </c:pt>
                <c:pt idx="711">
                  <c:v>2.7835278463475693E-2</c:v>
                </c:pt>
                <c:pt idx="712">
                  <c:v>2.540040457192802E-2</c:v>
                </c:pt>
                <c:pt idx="713">
                  <c:v>2.1219257377894991E-2</c:v>
                </c:pt>
                <c:pt idx="714">
                  <c:v>1.990623025919723E-2</c:v>
                </c:pt>
                <c:pt idx="715">
                  <c:v>2.1418425263651036E-2</c:v>
                </c:pt>
                <c:pt idx="716">
                  <c:v>3.1505121940816998E-2</c:v>
                </c:pt>
                <c:pt idx="717">
                  <c:v>3.3251082092660818E-2</c:v>
                </c:pt>
                <c:pt idx="718">
                  <c:v>3.763299235842478E-2</c:v>
                </c:pt>
                <c:pt idx="719">
                  <c:v>3.710150820671286E-2</c:v>
                </c:pt>
                <c:pt idx="720">
                  <c:v>3.582310861167997E-2</c:v>
                </c:pt>
                <c:pt idx="721">
                  <c:v>4.0014624957323323E-2</c:v>
                </c:pt>
                <c:pt idx="722">
                  <c:v>3.8703169294662075E-2</c:v>
                </c:pt>
                <c:pt idx="723">
                  <c:v>4.0316594131621065E-2</c:v>
                </c:pt>
                <c:pt idx="724">
                  <c:v>4.1805315368297374E-2</c:v>
                </c:pt>
                <c:pt idx="725">
                  <c:v>4.2814916672005932E-2</c:v>
                </c:pt>
                <c:pt idx="726">
                  <c:v>4.0445323628069907E-2</c:v>
                </c:pt>
                <c:pt idx="727">
                  <c:v>3.3813273636704416E-2</c:v>
                </c:pt>
                <c:pt idx="728">
                  <c:v>2.4194966777639326E-2</c:v>
                </c:pt>
                <c:pt idx="729">
                  <c:v>2.452004807158473E-2</c:v>
                </c:pt>
                <c:pt idx="730">
                  <c:v>3.0600815418076535E-2</c:v>
                </c:pt>
                <c:pt idx="731">
                  <c:v>3.459413999033676E-2</c:v>
                </c:pt>
                <c:pt idx="732">
                  <c:v>3.7318560136680091E-2</c:v>
                </c:pt>
                <c:pt idx="733">
                  <c:v>3.3251645246837588E-2</c:v>
                </c:pt>
                <c:pt idx="734">
                  <c:v>2.6335514729614446E-2</c:v>
                </c:pt>
                <c:pt idx="735">
                  <c:v>2.9002342943710679E-2</c:v>
                </c:pt>
                <c:pt idx="736">
                  <c:v>2.8281799701040507E-2</c:v>
                </c:pt>
                <c:pt idx="737">
                  <c:v>3.0182990916706169E-2</c:v>
                </c:pt>
                <c:pt idx="738">
                  <c:v>3.3628505771600994E-2</c:v>
                </c:pt>
                <c:pt idx="739">
                  <c:v>2.9227404087613783E-2</c:v>
                </c:pt>
                <c:pt idx="740">
                  <c:v>2.8182282931909535E-2</c:v>
                </c:pt>
                <c:pt idx="741">
                  <c:v>2.6412267838037424E-2</c:v>
                </c:pt>
                <c:pt idx="742">
                  <c:v>2.0598754166679577E-2</c:v>
                </c:pt>
                <c:pt idx="743">
                  <c:v>2.0939503307048073E-2</c:v>
                </c:pt>
                <c:pt idx="744">
                  <c:v>2.9144330704349339E-2</c:v>
                </c:pt>
                <c:pt idx="745">
                  <c:v>2.9805852542129498E-2</c:v>
                </c:pt>
                <c:pt idx="746">
                  <c:v>3.2302507230772479E-2</c:v>
                </c:pt>
                <c:pt idx="747">
                  <c:v>3.7959502434169498E-2</c:v>
                </c:pt>
                <c:pt idx="748">
                  <c:v>2.5816337735117944E-2</c:v>
                </c:pt>
                <c:pt idx="749">
                  <c:v>2.4683726878451384E-2</c:v>
                </c:pt>
                <c:pt idx="750">
                  <c:v>2.4532749026441893E-2</c:v>
                </c:pt>
                <c:pt idx="751">
                  <c:v>2.0073495769005092E-2</c:v>
                </c:pt>
                <c:pt idx="752">
                  <c:v>1.8356781876137009E-2</c:v>
                </c:pt>
                <c:pt idx="753">
                  <c:v>2.2591620271577469E-2</c:v>
                </c:pt>
                <c:pt idx="754">
                  <c:v>2.0942996199907395E-2</c:v>
                </c:pt>
                <c:pt idx="755">
                  <c:v>2.1341007162171261E-2</c:v>
                </c:pt>
                <c:pt idx="756">
                  <c:v>3.0885860555994963E-2</c:v>
                </c:pt>
                <c:pt idx="757">
                  <c:v>2.648451198309381E-2</c:v>
                </c:pt>
                <c:pt idx="758">
                  <c:v>2.8242001233160431E-2</c:v>
                </c:pt>
                <c:pt idx="759">
                  <c:v>2.2954405616744469E-2</c:v>
                </c:pt>
                <c:pt idx="760">
                  <c:v>1.596366273417911E-2</c:v>
                </c:pt>
                <c:pt idx="761">
                  <c:v>1.5764571048352809E-2</c:v>
                </c:pt>
                <c:pt idx="762">
                  <c:v>1.6900297563731626E-2</c:v>
                </c:pt>
                <c:pt idx="763">
                  <c:v>1.9096454336943514E-2</c:v>
                </c:pt>
                <c:pt idx="764">
                  <c:v>2.3860565457468438E-2</c:v>
                </c:pt>
                <c:pt idx="765">
                  <c:v>2.4186189390772415E-2</c:v>
                </c:pt>
                <c:pt idx="766">
                  <c:v>2.4253769371118304E-2</c:v>
                </c:pt>
                <c:pt idx="767">
                  <c:v>2.393518029677837E-2</c:v>
                </c:pt>
                <c:pt idx="768">
                  <c:v>1.9227827052421868E-2</c:v>
                </c:pt>
                <c:pt idx="769">
                  <c:v>1.9789713935241725E-2</c:v>
                </c:pt>
                <c:pt idx="770">
                  <c:v>2.2482823614611389E-2</c:v>
                </c:pt>
                <c:pt idx="771">
                  <c:v>2.4075852777056636E-2</c:v>
                </c:pt>
                <c:pt idx="772">
                  <c:v>2.4804147036314728E-2</c:v>
                </c:pt>
                <c:pt idx="773">
                  <c:v>2.771562870321672E-2</c:v>
                </c:pt>
                <c:pt idx="774">
                  <c:v>2.543416988892452E-2</c:v>
                </c:pt>
                <c:pt idx="775">
                  <c:v>2.6038047534503003E-2</c:v>
                </c:pt>
                <c:pt idx="776">
                  <c:v>3.0845383633618047E-2</c:v>
                </c:pt>
                <c:pt idx="777">
                  <c:v>2.9868054225112579E-2</c:v>
                </c:pt>
                <c:pt idx="778">
                  <c:v>2.7291054628064235E-2</c:v>
                </c:pt>
                <c:pt idx="779">
                  <c:v>2.3253476542917585E-2</c:v>
                </c:pt>
                <c:pt idx="780">
                  <c:v>1.5529318306649624E-2</c:v>
                </c:pt>
                <c:pt idx="781">
                  <c:v>1.4132187666183313E-2</c:v>
                </c:pt>
                <c:pt idx="782">
                  <c:v>1.3348922865768175E-2</c:v>
                </c:pt>
                <c:pt idx="783">
                  <c:v>1.7890733638166852E-2</c:v>
                </c:pt>
                <c:pt idx="784">
                  <c:v>2.0570155110057747E-2</c:v>
                </c:pt>
                <c:pt idx="785">
                  <c:v>2.4545564633239619E-2</c:v>
                </c:pt>
                <c:pt idx="786">
                  <c:v>2.5327646386117626E-2</c:v>
                </c:pt>
                <c:pt idx="787">
                  <c:v>2.5321255200206474E-2</c:v>
                </c:pt>
                <c:pt idx="788">
                  <c:v>2.8864246023152542E-2</c:v>
                </c:pt>
                <c:pt idx="789">
                  <c:v>2.2617070141698947E-2</c:v>
                </c:pt>
                <c:pt idx="790">
                  <c:v>2.2826852745318302E-2</c:v>
                </c:pt>
                <c:pt idx="791">
                  <c:v>2.3088825243129416E-2</c:v>
                </c:pt>
                <c:pt idx="792">
                  <c:v>1.8446431191503992E-2</c:v>
                </c:pt>
                <c:pt idx="793">
                  <c:v>1.842473060720947E-2</c:v>
                </c:pt>
                <c:pt idx="794">
                  <c:v>2.0217675156448903E-2</c:v>
                </c:pt>
                <c:pt idx="795">
                  <c:v>1.78326072969709E-2</c:v>
                </c:pt>
                <c:pt idx="796">
                  <c:v>2.208452091946124E-2</c:v>
                </c:pt>
                <c:pt idx="797">
                  <c:v>2.5687298572670565E-2</c:v>
                </c:pt>
                <c:pt idx="798">
                  <c:v>2.7989837835976538E-2</c:v>
                </c:pt>
                <c:pt idx="799">
                  <c:v>2.6282881975202822E-2</c:v>
                </c:pt>
                <c:pt idx="800">
                  <c:v>2.3328013084517298E-2</c:v>
                </c:pt>
                <c:pt idx="801">
                  <c:v>2.9642642320698402E-2</c:v>
                </c:pt>
                <c:pt idx="802">
                  <c:v>2.6769951309174523E-2</c:v>
                </c:pt>
                <c:pt idx="803">
                  <c:v>3.7744648758511953E-2</c:v>
                </c:pt>
                <c:pt idx="804">
                  <c:v>3.8019684098268308E-2</c:v>
                </c:pt>
                <c:pt idx="805">
                  <c:v>3.1644489978368516E-2</c:v>
                </c:pt>
                <c:pt idx="806">
                  <c:v>3.0790514733369335E-2</c:v>
                </c:pt>
                <c:pt idx="807">
                  <c:v>1.9235405976157759E-2</c:v>
                </c:pt>
                <c:pt idx="808">
                  <c:v>2.027783105003856E-2</c:v>
                </c:pt>
                <c:pt idx="809">
                  <c:v>1.7321622742684149E-2</c:v>
                </c:pt>
                <c:pt idx="810">
                  <c:v>1.6509988658618614E-2</c:v>
                </c:pt>
                <c:pt idx="811">
                  <c:v>2.267477420838241E-2</c:v>
                </c:pt>
                <c:pt idx="812">
                  <c:v>2.0063768976190992E-2</c:v>
                </c:pt>
                <c:pt idx="813">
                  <c:v>2.2850570799708748E-2</c:v>
                </c:pt>
                <c:pt idx="814">
                  <c:v>2.6626497132031253E-2</c:v>
                </c:pt>
                <c:pt idx="815">
                  <c:v>2.9263770118163872E-2</c:v>
                </c:pt>
                <c:pt idx="816">
                  <c:v>3.2119793188376607E-2</c:v>
                </c:pt>
                <c:pt idx="817">
                  <c:v>3.3909491567318359E-2</c:v>
                </c:pt>
                <c:pt idx="818">
                  <c:v>2.8873507934744639E-2</c:v>
                </c:pt>
                <c:pt idx="819">
                  <c:v>2.6860173023548772E-2</c:v>
                </c:pt>
                <c:pt idx="820">
                  <c:v>2.8919889652104049E-2</c:v>
                </c:pt>
                <c:pt idx="821">
                  <c:v>2.6660824568567963E-2</c:v>
                </c:pt>
                <c:pt idx="822">
                  <c:v>3.1537950385002539E-2</c:v>
                </c:pt>
                <c:pt idx="823">
                  <c:v>3.175361197352039E-2</c:v>
                </c:pt>
                <c:pt idx="824">
                  <c:v>2.9611153908321922E-2</c:v>
                </c:pt>
                <c:pt idx="825">
                  <c:v>3.8134738579591279E-2</c:v>
                </c:pt>
                <c:pt idx="826">
                  <c:v>3.7822172165786691E-2</c:v>
                </c:pt>
                <c:pt idx="827">
                  <c:v>3.6706537931928816E-2</c:v>
                </c:pt>
                <c:pt idx="828">
                  <c:v>3.9011096439058222E-2</c:v>
                </c:pt>
                <c:pt idx="829">
                  <c:v>3.7458091252697528E-2</c:v>
                </c:pt>
                <c:pt idx="830">
                  <c:v>4.0198103679927974E-2</c:v>
                </c:pt>
                <c:pt idx="831">
                  <c:v>3.9968281830570856E-2</c:v>
                </c:pt>
                <c:pt idx="832">
                  <c:v>4.2442592903053009E-2</c:v>
                </c:pt>
                <c:pt idx="833">
                  <c:v>3.690021615999798E-2</c:v>
                </c:pt>
                <c:pt idx="834">
                  <c:v>3.4086793295658918E-2</c:v>
                </c:pt>
                <c:pt idx="835">
                  <c:v>3.3105072030389378E-2</c:v>
                </c:pt>
                <c:pt idx="836">
                  <c:v>2.7809822165475041E-2</c:v>
                </c:pt>
                <c:pt idx="837">
                  <c:v>2.6641598386307447E-2</c:v>
                </c:pt>
                <c:pt idx="838">
                  <c:v>2.8339967707677161E-2</c:v>
                </c:pt>
                <c:pt idx="839">
                  <c:v>2.5894296574374729E-2</c:v>
                </c:pt>
                <c:pt idx="840">
                  <c:v>2.6206588872555867E-2</c:v>
                </c:pt>
                <c:pt idx="841">
                  <c:v>2.8631281362538299E-2</c:v>
                </c:pt>
                <c:pt idx="842">
                  <c:v>2.8798839521925433E-2</c:v>
                </c:pt>
                <c:pt idx="843">
                  <c:v>3.2821545459279455E-2</c:v>
                </c:pt>
                <c:pt idx="844">
                  <c:v>3.0814752239504303E-2</c:v>
                </c:pt>
                <c:pt idx="845">
                  <c:v>2.6821709426815873E-2</c:v>
                </c:pt>
                <c:pt idx="846">
                  <c:v>1.8733475233998893E-2</c:v>
                </c:pt>
                <c:pt idx="847">
                  <c:v>1.0612537744517141E-2</c:v>
                </c:pt>
                <c:pt idx="848">
                  <c:v>1.0792471996958252E-2</c:v>
                </c:pt>
                <c:pt idx="849">
                  <c:v>1.1385457215257258E-2</c:v>
                </c:pt>
                <c:pt idx="850">
                  <c:v>1.5055818359072402E-2</c:v>
                </c:pt>
                <c:pt idx="851">
                  <c:v>1.7736204409626435E-2</c:v>
                </c:pt>
                <c:pt idx="852">
                  <c:v>1.6329084305268561E-2</c:v>
                </c:pt>
                <c:pt idx="853">
                  <c:v>1.4336278150170948E-2</c:v>
                </c:pt>
                <c:pt idx="854">
                  <c:v>1.5982380132736375E-2</c:v>
                </c:pt>
                <c:pt idx="855">
                  <c:v>1.5997248589232294E-2</c:v>
                </c:pt>
                <c:pt idx="856">
                  <c:v>1.9724723664820969E-2</c:v>
                </c:pt>
                <c:pt idx="857">
                  <c:v>1.8457391662724285E-2</c:v>
                </c:pt>
                <c:pt idx="858">
                  <c:v>1.7020800893193303E-2</c:v>
                </c:pt>
                <c:pt idx="859">
                  <c:v>1.492470602293694E-2</c:v>
                </c:pt>
                <c:pt idx="860">
                  <c:v>1.3289851491810377E-2</c:v>
                </c:pt>
                <c:pt idx="861">
                  <c:v>1.5568002150427692E-2</c:v>
                </c:pt>
                <c:pt idx="862">
                  <c:v>1.9540355802075055E-2</c:v>
                </c:pt>
                <c:pt idx="863">
                  <c:v>3.0220528894768214E-2</c:v>
                </c:pt>
                <c:pt idx="864">
                  <c:v>3.5114142071147221E-2</c:v>
                </c:pt>
                <c:pt idx="865">
                  <c:v>3.9293695189475925E-2</c:v>
                </c:pt>
                <c:pt idx="866">
                  <c:v>3.7985053860591533E-2</c:v>
                </c:pt>
                <c:pt idx="867">
                  <c:v>3.5654987039285671E-2</c:v>
                </c:pt>
                <c:pt idx="868">
                  <c:v>3.372361967263119E-2</c:v>
                </c:pt>
                <c:pt idx="869">
                  <c:v>3.0801609521269167E-2</c:v>
                </c:pt>
                <c:pt idx="870">
                  <c:v>2.7602833859622457E-2</c:v>
                </c:pt>
                <c:pt idx="871">
                  <c:v>2.1918159506410045E-2</c:v>
                </c:pt>
                <c:pt idx="872">
                  <c:v>2.5332267710628922E-2</c:v>
                </c:pt>
                <c:pt idx="873">
                  <c:v>2.3551029384044683E-2</c:v>
                </c:pt>
                <c:pt idx="874">
                  <c:v>2.0381692813954688E-2</c:v>
                </c:pt>
                <c:pt idx="875">
                  <c:v>2.0330216713169497E-2</c:v>
                </c:pt>
                <c:pt idx="876">
                  <c:v>1.3706250697220639E-2</c:v>
                </c:pt>
                <c:pt idx="877">
                  <c:v>1.0537340611064951E-2</c:v>
                </c:pt>
                <c:pt idx="878">
                  <c:v>1.0316391590364614E-2</c:v>
                </c:pt>
                <c:pt idx="879">
                  <c:v>1.1078137284403091E-2</c:v>
                </c:pt>
                <c:pt idx="880">
                  <c:v>1.1414847268719362E-2</c:v>
                </c:pt>
                <c:pt idx="881">
                  <c:v>1.6230719459826522E-2</c:v>
                </c:pt>
                <c:pt idx="882">
                  <c:v>2.247450621957487E-2</c:v>
                </c:pt>
                <c:pt idx="883">
                  <c:v>1.9154286418635025E-2</c:v>
                </c:pt>
                <c:pt idx="884">
                  <c:v>1.9766486050529369E-2</c:v>
                </c:pt>
                <c:pt idx="885">
                  <c:v>1.766479010228849E-2</c:v>
                </c:pt>
                <c:pt idx="886">
                  <c:v>1.3000095804691485E-2</c:v>
                </c:pt>
                <c:pt idx="887">
                  <c:v>1.3747414657835012E-2</c:v>
                </c:pt>
                <c:pt idx="888">
                  <c:v>1.2918207050476364E-2</c:v>
                </c:pt>
                <c:pt idx="889">
                  <c:v>1.9804249591180337E-2</c:v>
                </c:pt>
                <c:pt idx="890">
                  <c:v>2.4790704935299182E-2</c:v>
                </c:pt>
                <c:pt idx="891">
                  <c:v>2.9350856101693051E-2</c:v>
                </c:pt>
                <c:pt idx="892">
                  <c:v>3.6443325244394149E-2</c:v>
                </c:pt>
                <c:pt idx="893">
                  <c:v>4.4497593074592945E-2</c:v>
                </c:pt>
                <c:pt idx="894">
                  <c:v>6.7550650240578103E-2</c:v>
                </c:pt>
                <c:pt idx="895">
                  <c:v>9.0547180351122775E-2</c:v>
                </c:pt>
                <c:pt idx="896">
                  <c:v>0.10710921408057786</c:v>
                </c:pt>
                <c:pt idx="897">
                  <c:v>0.111751987187812</c:v>
                </c:pt>
                <c:pt idx="898">
                  <c:v>8.9744057119443249E-2</c:v>
                </c:pt>
                <c:pt idx="899">
                  <c:v>7.177051574730324E-2</c:v>
                </c:pt>
                <c:pt idx="900">
                  <c:v>5.6808822590506576E-2</c:v>
                </c:pt>
                <c:pt idx="901">
                  <c:v>4.782275880885839E-2</c:v>
                </c:pt>
                <c:pt idx="902">
                  <c:v>5.1303186059053187E-2</c:v>
                </c:pt>
                <c:pt idx="903">
                  <c:v>5.146553181900701E-2</c:v>
                </c:pt>
                <c:pt idx="904">
                  <c:v>4.6244824742599111E-2</c:v>
                </c:pt>
                <c:pt idx="905">
                  <c:v>4.0217020222278951E-2</c:v>
                </c:pt>
                <c:pt idx="906">
                  <c:v>3.957209460981697E-2</c:v>
                </c:pt>
                <c:pt idx="907">
                  <c:v>3.7563575834763371E-2</c:v>
                </c:pt>
                <c:pt idx="908">
                  <c:v>3.9385764590021896E-2</c:v>
                </c:pt>
                <c:pt idx="909">
                  <c:v>4.2045666485279395E-2</c:v>
                </c:pt>
                <c:pt idx="910">
                  <c:v>3.509576150385274E-2</c:v>
                </c:pt>
                <c:pt idx="911">
                  <c:v>3.2150925525395085E-2</c:v>
                </c:pt>
                <c:pt idx="912">
                  <c:v>3.3052789466414094E-2</c:v>
                </c:pt>
                <c:pt idx="913">
                  <c:v>3.057877700676101E-2</c:v>
                </c:pt>
                <c:pt idx="914">
                  <c:v>3.6002439602986824E-2</c:v>
                </c:pt>
                <c:pt idx="915">
                  <c:v>3.3514817441564676E-2</c:v>
                </c:pt>
                <c:pt idx="916">
                  <c:v>2.7058857202757094E-2</c:v>
                </c:pt>
                <c:pt idx="917">
                  <c:v>2.8049360962222547E-2</c:v>
                </c:pt>
                <c:pt idx="918">
                  <c:v>2.2197371147536053E-2</c:v>
                </c:pt>
                <c:pt idx="919">
                  <c:v>2.1597959772294773E-2</c:v>
                </c:pt>
                <c:pt idx="920">
                  <c:v>2.8640866057878134E-2</c:v>
                </c:pt>
                <c:pt idx="921">
                  <c:v>2.2672961453765156E-2</c:v>
                </c:pt>
                <c:pt idx="922">
                  <c:v>2.7170880156151586E-2</c:v>
                </c:pt>
                <c:pt idx="923">
                  <c:v>3.4065169529846513E-2</c:v>
                </c:pt>
                <c:pt idx="924">
                  <c:v>3.1320873592616441E-2</c:v>
                </c:pt>
                <c:pt idx="925">
                  <c:v>3.2322435353028978E-2</c:v>
                </c:pt>
                <c:pt idx="926">
                  <c:v>3.3813234686923065E-2</c:v>
                </c:pt>
                <c:pt idx="927">
                  <c:v>3.3110825457931682E-2</c:v>
                </c:pt>
                <c:pt idx="928">
                  <c:v>3.2690916392876718E-2</c:v>
                </c:pt>
                <c:pt idx="929">
                  <c:v>4.0565776183665775E-2</c:v>
                </c:pt>
                <c:pt idx="930">
                  <c:v>3.4049286809127735E-2</c:v>
                </c:pt>
                <c:pt idx="931">
                  <c:v>2.9702167733462778E-2</c:v>
                </c:pt>
                <c:pt idx="932">
                  <c:v>2.8996648863313775E-2</c:v>
                </c:pt>
                <c:pt idx="933">
                  <c:v>2.5374965831316425E-2</c:v>
                </c:pt>
                <c:pt idx="934">
                  <c:v>2.8949507474939646E-2</c:v>
                </c:pt>
                <c:pt idx="935">
                  <c:v>3.0388751900303934E-2</c:v>
                </c:pt>
                <c:pt idx="936">
                  <c:v>3.113336916284164E-2</c:v>
                </c:pt>
                <c:pt idx="937">
                  <c:v>3.2282198822229852E-2</c:v>
                </c:pt>
                <c:pt idx="938">
                  <c:v>3.5921676552328509E-2</c:v>
                </c:pt>
                <c:pt idx="939">
                  <c:v>3.1436914754875603E-2</c:v>
                </c:pt>
                <c:pt idx="940">
                  <c:v>2.8080797095117967E-2</c:v>
                </c:pt>
                <c:pt idx="941">
                  <c:v>2.5740881174527788E-2</c:v>
                </c:pt>
                <c:pt idx="942">
                  <c:v>1.634498871135253E-2</c:v>
                </c:pt>
                <c:pt idx="943">
                  <c:v>1.6728648702102798E-2</c:v>
                </c:pt>
                <c:pt idx="944">
                  <c:v>2.0612690204634361E-2</c:v>
                </c:pt>
                <c:pt idx="945">
                  <c:v>1.7551852536234921E-2</c:v>
                </c:pt>
                <c:pt idx="946">
                  <c:v>2.0107785510414734E-2</c:v>
                </c:pt>
                <c:pt idx="947">
                  <c:v>2.105249446124325E-2</c:v>
                </c:pt>
                <c:pt idx="948">
                  <c:v>1.721809198763604E-2</c:v>
                </c:pt>
                <c:pt idx="949">
                  <c:v>1.4345638369209362E-2</c:v>
                </c:pt>
                <c:pt idx="950">
                  <c:v>1.9423696215897832E-2</c:v>
                </c:pt>
                <c:pt idx="951">
                  <c:v>1.9249952399918759E-2</c:v>
                </c:pt>
                <c:pt idx="952">
                  <c:v>1.9609577062508824E-2</c:v>
                </c:pt>
                <c:pt idx="953">
                  <c:v>1.9805886545037541E-2</c:v>
                </c:pt>
                <c:pt idx="954">
                  <c:v>1.8131692322791854E-2</c:v>
                </c:pt>
                <c:pt idx="955">
                  <c:v>2.1609320644560406E-2</c:v>
                </c:pt>
                <c:pt idx="956">
                  <c:v>1.8649857475738284E-2</c:v>
                </c:pt>
                <c:pt idx="957">
                  <c:v>2.1748478492525043E-2</c:v>
                </c:pt>
                <c:pt idx="958">
                  <c:v>1.8146962305406404E-2</c:v>
                </c:pt>
                <c:pt idx="959">
                  <c:v>1.1924545972557259E-2</c:v>
                </c:pt>
                <c:pt idx="960">
                  <c:v>1.621695078519916E-2</c:v>
                </c:pt>
                <c:pt idx="961">
                  <c:v>1.6346833649288642E-2</c:v>
                </c:pt>
                <c:pt idx="962">
                  <c:v>1.4670241391814181E-2</c:v>
                </c:pt>
                <c:pt idx="963">
                  <c:v>1.7056204115216519E-2</c:v>
                </c:pt>
                <c:pt idx="964">
                  <c:v>1.1398404413643613E-2</c:v>
                </c:pt>
                <c:pt idx="965">
                  <c:v>9.8341868779241049E-3</c:v>
                </c:pt>
                <c:pt idx="966">
                  <c:v>1.0269406055083053E-2</c:v>
                </c:pt>
                <c:pt idx="967">
                  <c:v>8.1424435473903562E-3</c:v>
                </c:pt>
                <c:pt idx="968">
                  <c:v>7.3901478333622712E-3</c:v>
                </c:pt>
                <c:pt idx="969">
                  <c:v>8.1945027482519632E-3</c:v>
                </c:pt>
                <c:pt idx="970">
                  <c:v>8.5608010979824813E-3</c:v>
                </c:pt>
                <c:pt idx="971">
                  <c:v>8.2218602620521067E-3</c:v>
                </c:pt>
                <c:pt idx="972">
                  <c:v>8.8155991142363308E-3</c:v>
                </c:pt>
                <c:pt idx="973">
                  <c:v>5.8945320320842754E-3</c:v>
                </c:pt>
                <c:pt idx="974">
                  <c:v>5.6860082454713474E-3</c:v>
                </c:pt>
                <c:pt idx="975">
                  <c:v>1.4251442609095095E-2</c:v>
                </c:pt>
                <c:pt idx="976">
                  <c:v>1.5932997491528815E-2</c:v>
                </c:pt>
                <c:pt idx="977">
                  <c:v>1.8853636617132401E-2</c:v>
                </c:pt>
                <c:pt idx="978">
                  <c:v>1.992686089298315E-2</c:v>
                </c:pt>
                <c:pt idx="979">
                  <c:v>1.5344970547031843E-2</c:v>
                </c:pt>
                <c:pt idx="980">
                  <c:v>1.8969260683103964E-2</c:v>
                </c:pt>
                <c:pt idx="981">
                  <c:v>1.989134948518648E-2</c:v>
                </c:pt>
                <c:pt idx="982">
                  <c:v>2.7781517251325761E-2</c:v>
                </c:pt>
                <c:pt idx="983">
                  <c:v>3.3937747422508172E-2</c:v>
                </c:pt>
                <c:pt idx="984">
                  <c:v>3.6289381916802192E-2</c:v>
                </c:pt>
                <c:pt idx="985">
                  <c:v>3.9672157465985639E-2</c:v>
                </c:pt>
                <c:pt idx="986">
                  <c:v>3.4094329924055769E-2</c:v>
                </c:pt>
                <c:pt idx="987">
                  <c:v>2.8796995751830472E-2</c:v>
                </c:pt>
                <c:pt idx="988">
                  <c:v>2.473550423873614E-2</c:v>
                </c:pt>
                <c:pt idx="989">
                  <c:v>2.2328403773300247E-2</c:v>
                </c:pt>
                <c:pt idx="990">
                  <c:v>2.3519557154272515E-2</c:v>
                </c:pt>
                <c:pt idx="991">
                  <c:v>2.6183138930943775E-2</c:v>
                </c:pt>
                <c:pt idx="992">
                  <c:v>2.7502736791726955E-2</c:v>
                </c:pt>
                <c:pt idx="993">
                  <c:v>3.7640762087005092E-2</c:v>
                </c:pt>
                <c:pt idx="994">
                  <c:v>3.9492459234008861E-2</c:v>
                </c:pt>
                <c:pt idx="995">
                  <c:v>3.8900821126566634E-2</c:v>
                </c:pt>
                <c:pt idx="996">
                  <c:v>4.4424973590773617E-2</c:v>
                </c:pt>
                <c:pt idx="997">
                  <c:v>4.5182927862619918E-2</c:v>
                </c:pt>
                <c:pt idx="998">
                  <c:v>5.7818093293639565E-2</c:v>
                </c:pt>
                <c:pt idx="999">
                  <c:v>6.6599302036134067E-2</c:v>
                </c:pt>
                <c:pt idx="1000">
                  <c:v>6.1107255339214635E-2</c:v>
                </c:pt>
                <c:pt idx="1001">
                  <c:v>6.5311134399917398E-2</c:v>
                </c:pt>
                <c:pt idx="1002">
                  <c:v>5.3146413798083311E-2</c:v>
                </c:pt>
                <c:pt idx="1003">
                  <c:v>4.729632108951437E-2</c:v>
                </c:pt>
                <c:pt idx="1004">
                  <c:v>5.4323113934636173E-2</c:v>
                </c:pt>
                <c:pt idx="1005">
                  <c:v>5.3243693147665888E-2</c:v>
                </c:pt>
                <c:pt idx="1006">
                  <c:v>6.0548787667822235E-2</c:v>
                </c:pt>
                <c:pt idx="1007">
                  <c:v>6.7070823861346163E-2</c:v>
                </c:pt>
                <c:pt idx="1008">
                  <c:v>6.8237691724847033E-2</c:v>
                </c:pt>
                <c:pt idx="1009">
                  <c:v>6.3513663480239443E-2</c:v>
                </c:pt>
                <c:pt idx="1010">
                  <c:v>5.9161468773509869E-2</c:v>
                </c:pt>
                <c:pt idx="1011">
                  <c:v>5.5154236634884106E-2</c:v>
                </c:pt>
                <c:pt idx="1012">
                  <c:v>6.2906322204896836E-2</c:v>
                </c:pt>
                <c:pt idx="1013">
                  <c:v>5.4913135851263992E-2</c:v>
                </c:pt>
                <c:pt idx="1014">
                  <c:v>5.1268438203410427E-2</c:v>
                </c:pt>
                <c:pt idx="1015">
                  <c:v>5.1060246103442307E-2</c:v>
                </c:pt>
                <c:pt idx="1016">
                  <c:v>3.9233424431950298E-2</c:v>
                </c:pt>
                <c:pt idx="1017">
                  <c:v>4.7389949913287162E-2</c:v>
                </c:pt>
                <c:pt idx="1018">
                  <c:v>4.9703027966642929E-2</c:v>
                </c:pt>
                <c:pt idx="1019">
                  <c:v>4.9005243065193625E-2</c:v>
                </c:pt>
                <c:pt idx="1020">
                  <c:v>4.8955703864253255E-2</c:v>
                </c:pt>
                <c:pt idx="1021">
                  <c:v>4.8681090183070486E-2</c:v>
                </c:pt>
                <c:pt idx="1022">
                  <c:v>4.9421596515805404E-2</c:v>
                </c:pt>
                <c:pt idx="1023">
                  <c:v>5.1128294716563341E-2</c:v>
                </c:pt>
                <c:pt idx="1024">
                  <c:v>5.1074009644477954E-2</c:v>
                </c:pt>
                <c:pt idx="1025">
                  <c:v>5.1772329449713279E-2</c:v>
                </c:pt>
                <c:pt idx="1026">
                  <c:v>6.2858297313974243E-2</c:v>
                </c:pt>
                <c:pt idx="1027">
                  <c:v>6.4830787143541388E-2</c:v>
                </c:pt>
                <c:pt idx="1028">
                  <c:v>7.819839415305288E-2</c:v>
                </c:pt>
                <c:pt idx="1029">
                  <c:v>7.9316263009631974E-2</c:v>
                </c:pt>
                <c:pt idx="1030">
                  <c:v>6.9796412676891795E-2</c:v>
                </c:pt>
                <c:pt idx="1031">
                  <c:v>7.3924336738313487E-2</c:v>
                </c:pt>
                <c:pt idx="1032">
                  <c:v>6.6438720107498628E-2</c:v>
                </c:pt>
                <c:pt idx="1033">
                  <c:v>7.4974993590945962E-2</c:v>
                </c:pt>
                <c:pt idx="1034">
                  <c:v>7.4107658472124902E-2</c:v>
                </c:pt>
                <c:pt idx="1035">
                  <c:v>6.4436197890859748E-2</c:v>
                </c:pt>
                <c:pt idx="1036">
                  <c:v>6.0422537765791311E-2</c:v>
                </c:pt>
                <c:pt idx="1037">
                  <c:v>3.8783086627543803E-2</c:v>
                </c:pt>
                <c:pt idx="1038">
                  <c:v>4.0362346509633468E-2</c:v>
                </c:pt>
                <c:pt idx="1039">
                  <c:v>3.6694439025570853E-2</c:v>
                </c:pt>
                <c:pt idx="1040">
                  <c:v>2.6760830027586821E-2</c:v>
                </c:pt>
                <c:pt idx="1041">
                  <c:v>3.575649717719008E-2</c:v>
                </c:pt>
                <c:pt idx="1042">
                  <c:v>3.3227048400918634E-2</c:v>
                </c:pt>
                <c:pt idx="1043">
                  <c:v>3.4910940411900418E-2</c:v>
                </c:pt>
                <c:pt idx="1044">
                  <c:v>3.7881784001200812E-2</c:v>
                </c:pt>
                <c:pt idx="1045">
                  <c:v>4.3121255671804942E-2</c:v>
                </c:pt>
                <c:pt idx="1046">
                  <c:v>4.1257835710418876E-2</c:v>
                </c:pt>
                <c:pt idx="1047">
                  <c:v>3.887448508669579E-2</c:v>
                </c:pt>
                <c:pt idx="1048">
                  <c:v>4.1156858983764415E-2</c:v>
                </c:pt>
                <c:pt idx="1049">
                  <c:v>3.5314110146835595E-2</c:v>
                </c:pt>
                <c:pt idx="1050">
                  <c:v>4.0863297189845056E-2</c:v>
                </c:pt>
                <c:pt idx="1051">
                  <c:v>5.378957360030133E-2</c:v>
                </c:pt>
                <c:pt idx="1052">
                  <c:v>6.5291426660045337E-2</c:v>
                </c:pt>
                <c:pt idx="1053">
                  <c:v>6.0136502402734493E-2</c:v>
                </c:pt>
                <c:pt idx="1054">
                  <c:v>5.3664738458548994E-2</c:v>
                </c:pt>
                <c:pt idx="1055">
                  <c:v>4.9566587615903927E-2</c:v>
                </c:pt>
                <c:pt idx="1056">
                  <c:v>3.7265021425384973E-2</c:v>
                </c:pt>
                <c:pt idx="1057">
                  <c:v>4.0557045165270283E-2</c:v>
                </c:pt>
                <c:pt idx="1058">
                  <c:v>4.266013308131468E-2</c:v>
                </c:pt>
                <c:pt idx="1059">
                  <c:v>3.4883886741127648E-2</c:v>
                </c:pt>
                <c:pt idx="1060">
                  <c:v>3.4060827188502514E-2</c:v>
                </c:pt>
                <c:pt idx="1061">
                  <c:v>3.052573644635425E-2</c:v>
                </c:pt>
                <c:pt idx="1062">
                  <c:v>3.0557352974039789E-2</c:v>
                </c:pt>
                <c:pt idx="1063">
                  <c:v>2.9453676121595232E-2</c:v>
                </c:pt>
                <c:pt idx="1064">
                  <c:v>3.4949942761846903E-2</c:v>
                </c:pt>
                <c:pt idx="1065">
                  <c:v>3.8909898362132871E-2</c:v>
                </c:pt>
                <c:pt idx="1066">
                  <c:v>3.6545869634899364E-2</c:v>
                </c:pt>
                <c:pt idx="1067">
                  <c:v>3.8289955018535188E-2</c:v>
                </c:pt>
                <c:pt idx="1068">
                  <c:v>4.3102379836831253E-2</c:v>
                </c:pt>
                <c:pt idx="1069">
                  <c:v>3.7035865725917348E-2</c:v>
                </c:pt>
                <c:pt idx="1070">
                  <c:v>4.1391469589644167E-2</c:v>
                </c:pt>
                <c:pt idx="1071">
                  <c:v>4.1066743895271582E-2</c:v>
                </c:pt>
                <c:pt idx="1072">
                  <c:v>3.5908638187605854E-2</c:v>
                </c:pt>
                <c:pt idx="1073">
                  <c:v>3.6403640948549837E-2</c:v>
                </c:pt>
                <c:pt idx="1074">
                  <c:v>3.0721756799865135E-2</c:v>
                </c:pt>
                <c:pt idx="1075">
                  <c:v>3.3705839613698635E-2</c:v>
                </c:pt>
                <c:pt idx="1076">
                  <c:v>2.4941717646317915E-2</c:v>
                </c:pt>
                <c:pt idx="1077">
                  <c:v>2.2647899648434663E-2</c:v>
                </c:pt>
                <c:pt idx="1078">
                  <c:v>2.1669833646709286E-2</c:v>
                </c:pt>
                <c:pt idx="1079">
                  <c:v>2.1500553638583077E-2</c:v>
                </c:pt>
                <c:pt idx="1080">
                  <c:v>2.3539353054401007E-2</c:v>
                </c:pt>
                <c:pt idx="1081">
                  <c:v>2.3900780067583997E-2</c:v>
                </c:pt>
                <c:pt idx="1082">
                  <c:v>2.4354773348003209E-2</c:v>
                </c:pt>
                <c:pt idx="1083">
                  <c:v>2.1206576585213178E-2</c:v>
                </c:pt>
                <c:pt idx="1084">
                  <c:v>2.6490884969832935E-2</c:v>
                </c:pt>
                <c:pt idx="1085">
                  <c:v>2.3991748121380201E-2</c:v>
                </c:pt>
                <c:pt idx="1086">
                  <c:v>2.8529415324595998E-2</c:v>
                </c:pt>
                <c:pt idx="1087">
                  <c:v>2.3794240149434938E-2</c:v>
                </c:pt>
              </c:numCache>
            </c:numRef>
          </c:val>
          <c:extLst>
            <c:ext xmlns:c16="http://schemas.microsoft.com/office/drawing/2014/chart" uri="{C3380CC4-5D6E-409C-BE32-E72D297353CC}">
              <c16:uniqueId val="{00000003-2B5F-4852-990D-D4FC3BD1DE07}"/>
            </c:ext>
          </c:extLst>
        </c:ser>
        <c:ser>
          <c:idx val="3"/>
          <c:order val="5"/>
          <c:tx>
            <c:strRef>
              <c:f>'Finansiel stressindikator'!$E$7</c:f>
              <c:strCache>
                <c:ptCount val="1"/>
                <c:pt idx="0">
                  <c:v>Aktiemarkedet</c:v>
                </c:pt>
              </c:strCache>
            </c:strRef>
          </c:tx>
          <c:spPr>
            <a:solidFill>
              <a:schemeClr val="accent5"/>
            </a:solidFill>
            <a:ln>
              <a:noFill/>
            </a:ln>
          </c:spP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stressindikator'!$E$8:$E$1095</c:f>
              <c:numCache>
                <c:formatCode>0.000</c:formatCode>
                <c:ptCount val="1088"/>
                <c:pt idx="0">
                  <c:v>0.12401478132106869</c:v>
                </c:pt>
                <c:pt idx="1">
                  <c:v>0.1282798415393496</c:v>
                </c:pt>
                <c:pt idx="2">
                  <c:v>0.13574717916161366</c:v>
                </c:pt>
                <c:pt idx="3">
                  <c:v>0.14477175832531403</c:v>
                </c:pt>
                <c:pt idx="4">
                  <c:v>0.14758625310972809</c:v>
                </c:pt>
                <c:pt idx="5">
                  <c:v>0.1473904672643726</c:v>
                </c:pt>
                <c:pt idx="6">
                  <c:v>0.13604038246890951</c:v>
                </c:pt>
                <c:pt idx="7">
                  <c:v>0.14199939780977333</c:v>
                </c:pt>
                <c:pt idx="8">
                  <c:v>0.14810387933969796</c:v>
                </c:pt>
                <c:pt idx="9">
                  <c:v>0.14346235027044529</c:v>
                </c:pt>
                <c:pt idx="10">
                  <c:v>0.15376038944304454</c:v>
                </c:pt>
                <c:pt idx="11">
                  <c:v>0.14506614151995459</c:v>
                </c:pt>
                <c:pt idx="12">
                  <c:v>0.12998865317543792</c:v>
                </c:pt>
                <c:pt idx="13">
                  <c:v>0.12918163945468911</c:v>
                </c:pt>
                <c:pt idx="14">
                  <c:v>0.11624349923766611</c:v>
                </c:pt>
                <c:pt idx="15">
                  <c:v>0.11798061042973362</c:v>
                </c:pt>
                <c:pt idx="16">
                  <c:v>0.11805309709023395</c:v>
                </c:pt>
                <c:pt idx="17">
                  <c:v>0.11686901624296228</c:v>
                </c:pt>
                <c:pt idx="18">
                  <c:v>0.11738488327168391</c:v>
                </c:pt>
                <c:pt idx="19">
                  <c:v>0.12080370931478895</c:v>
                </c:pt>
                <c:pt idx="20">
                  <c:v>0.11645546072035128</c:v>
                </c:pt>
                <c:pt idx="21">
                  <c:v>0.11380139108158344</c:v>
                </c:pt>
                <c:pt idx="22">
                  <c:v>0.11479644772036232</c:v>
                </c:pt>
                <c:pt idx="23">
                  <c:v>9.626299692086672E-2</c:v>
                </c:pt>
                <c:pt idx="24">
                  <c:v>8.598745713824256E-2</c:v>
                </c:pt>
                <c:pt idx="25">
                  <c:v>7.297693387637455E-2</c:v>
                </c:pt>
                <c:pt idx="26">
                  <c:v>6.6198973608319861E-2</c:v>
                </c:pt>
                <c:pt idx="27">
                  <c:v>5.8902652966375979E-2</c:v>
                </c:pt>
                <c:pt idx="28">
                  <c:v>6.7659765491540999E-2</c:v>
                </c:pt>
                <c:pt idx="29">
                  <c:v>7.2340661050016575E-2</c:v>
                </c:pt>
                <c:pt idx="30">
                  <c:v>7.1530482169756437E-2</c:v>
                </c:pt>
                <c:pt idx="31">
                  <c:v>7.0104242775819794E-2</c:v>
                </c:pt>
                <c:pt idx="32">
                  <c:v>7.5755398974835353E-2</c:v>
                </c:pt>
                <c:pt idx="33">
                  <c:v>7.808561130891209E-2</c:v>
                </c:pt>
                <c:pt idx="34">
                  <c:v>7.2089591950219148E-2</c:v>
                </c:pt>
                <c:pt idx="35">
                  <c:v>8.2358306682627461E-2</c:v>
                </c:pt>
                <c:pt idx="36">
                  <c:v>8.591655265624161E-2</c:v>
                </c:pt>
                <c:pt idx="37">
                  <c:v>8.4655911009598697E-2</c:v>
                </c:pt>
                <c:pt idx="38">
                  <c:v>9.2188798906968142E-2</c:v>
                </c:pt>
                <c:pt idx="39">
                  <c:v>9.1221705942488795E-2</c:v>
                </c:pt>
                <c:pt idx="40">
                  <c:v>7.8893400207853265E-2</c:v>
                </c:pt>
                <c:pt idx="41">
                  <c:v>8.2511705458373136E-2</c:v>
                </c:pt>
                <c:pt idx="42">
                  <c:v>7.241575851833551E-2</c:v>
                </c:pt>
                <c:pt idx="43">
                  <c:v>6.069880367109106E-2</c:v>
                </c:pt>
                <c:pt idx="44">
                  <c:v>5.5106769173592959E-2</c:v>
                </c:pt>
                <c:pt idx="45">
                  <c:v>4.1362889793091301E-2</c:v>
                </c:pt>
                <c:pt idx="46">
                  <c:v>4.7664621906366354E-2</c:v>
                </c:pt>
                <c:pt idx="47">
                  <c:v>5.6726974252249873E-2</c:v>
                </c:pt>
                <c:pt idx="48">
                  <c:v>5.5935113347044013E-2</c:v>
                </c:pt>
                <c:pt idx="49">
                  <c:v>6.0826105048680593E-2</c:v>
                </c:pt>
                <c:pt idx="50">
                  <c:v>5.4712998355207654E-2</c:v>
                </c:pt>
                <c:pt idx="51">
                  <c:v>5.1361414720717272E-2</c:v>
                </c:pt>
                <c:pt idx="52">
                  <c:v>5.8219056225646951E-2</c:v>
                </c:pt>
                <c:pt idx="53">
                  <c:v>5.59061478911798E-2</c:v>
                </c:pt>
                <c:pt idx="54">
                  <c:v>5.6047373684604704E-2</c:v>
                </c:pt>
                <c:pt idx="55">
                  <c:v>4.8366371183327733E-2</c:v>
                </c:pt>
                <c:pt idx="56">
                  <c:v>3.7540203345594304E-2</c:v>
                </c:pt>
                <c:pt idx="57">
                  <c:v>3.1838364246603093E-2</c:v>
                </c:pt>
                <c:pt idx="58">
                  <c:v>2.8324390940784303E-2</c:v>
                </c:pt>
                <c:pt idx="59">
                  <c:v>3.1912226264487635E-2</c:v>
                </c:pt>
                <c:pt idx="60">
                  <c:v>3.3673618553743921E-2</c:v>
                </c:pt>
                <c:pt idx="61">
                  <c:v>4.0519596657774909E-2</c:v>
                </c:pt>
                <c:pt idx="62">
                  <c:v>4.2821335443691502E-2</c:v>
                </c:pt>
                <c:pt idx="63">
                  <c:v>4.4579877239643642E-2</c:v>
                </c:pt>
                <c:pt idx="64">
                  <c:v>4.4583629148643104E-2</c:v>
                </c:pt>
                <c:pt idx="65">
                  <c:v>4.1698342355513E-2</c:v>
                </c:pt>
                <c:pt idx="66">
                  <c:v>4.1968015013201174E-2</c:v>
                </c:pt>
                <c:pt idx="67">
                  <c:v>3.8596890111108881E-2</c:v>
                </c:pt>
                <c:pt idx="68">
                  <c:v>4.2280298730781346E-2</c:v>
                </c:pt>
                <c:pt idx="69">
                  <c:v>4.2734261733572684E-2</c:v>
                </c:pt>
                <c:pt idx="70">
                  <c:v>3.7280362323374824E-2</c:v>
                </c:pt>
                <c:pt idx="71">
                  <c:v>3.4790726513411134E-2</c:v>
                </c:pt>
                <c:pt idx="72">
                  <c:v>3.3264573904233111E-2</c:v>
                </c:pt>
                <c:pt idx="73">
                  <c:v>3.1675204225099438E-2</c:v>
                </c:pt>
                <c:pt idx="74">
                  <c:v>2.94962298746155E-2</c:v>
                </c:pt>
                <c:pt idx="75">
                  <c:v>2.8180835730053925E-2</c:v>
                </c:pt>
                <c:pt idx="76">
                  <c:v>1.9744926573377081E-2</c:v>
                </c:pt>
                <c:pt idx="77">
                  <c:v>1.3762513641029608E-2</c:v>
                </c:pt>
                <c:pt idx="78">
                  <c:v>1.4753074900978436E-2</c:v>
                </c:pt>
                <c:pt idx="79">
                  <c:v>1.6569675021112097E-2</c:v>
                </c:pt>
                <c:pt idx="80">
                  <c:v>2.0220613588219027E-2</c:v>
                </c:pt>
                <c:pt idx="81">
                  <c:v>2.3889458364895665E-2</c:v>
                </c:pt>
                <c:pt idx="82">
                  <c:v>2.3502245220709539E-2</c:v>
                </c:pt>
                <c:pt idx="83">
                  <c:v>2.2595101894954544E-2</c:v>
                </c:pt>
                <c:pt idx="84">
                  <c:v>1.9951092113108929E-2</c:v>
                </c:pt>
                <c:pt idx="85">
                  <c:v>1.5918381785299546E-2</c:v>
                </c:pt>
                <c:pt idx="86">
                  <c:v>1.5591420803296554E-2</c:v>
                </c:pt>
                <c:pt idx="87">
                  <c:v>1.3327286952216803E-2</c:v>
                </c:pt>
                <c:pt idx="88">
                  <c:v>1.2753314783144341E-2</c:v>
                </c:pt>
                <c:pt idx="89">
                  <c:v>1.5500665812710982E-2</c:v>
                </c:pt>
                <c:pt idx="90">
                  <c:v>1.6718596454512836E-2</c:v>
                </c:pt>
                <c:pt idx="91">
                  <c:v>2.2511966892488532E-2</c:v>
                </c:pt>
                <c:pt idx="92">
                  <c:v>3.1097632565504373E-2</c:v>
                </c:pt>
                <c:pt idx="93">
                  <c:v>3.701184388545091E-2</c:v>
                </c:pt>
                <c:pt idx="94">
                  <c:v>3.8396267287074959E-2</c:v>
                </c:pt>
                <c:pt idx="95">
                  <c:v>3.3366272616680862E-2</c:v>
                </c:pt>
                <c:pt idx="96">
                  <c:v>2.4527396842592416E-2</c:v>
                </c:pt>
                <c:pt idx="97">
                  <c:v>1.8662421094830389E-2</c:v>
                </c:pt>
                <c:pt idx="98">
                  <c:v>1.9421710328752277E-2</c:v>
                </c:pt>
                <c:pt idx="99">
                  <c:v>2.3555785436962344E-2</c:v>
                </c:pt>
                <c:pt idx="100">
                  <c:v>2.5233022987261489E-2</c:v>
                </c:pt>
                <c:pt idx="101">
                  <c:v>2.1706531499550905E-2</c:v>
                </c:pt>
                <c:pt idx="102">
                  <c:v>1.9825597506758393E-2</c:v>
                </c:pt>
                <c:pt idx="103">
                  <c:v>1.5073470715483487E-2</c:v>
                </c:pt>
                <c:pt idx="104">
                  <c:v>1.3175274931565947E-2</c:v>
                </c:pt>
                <c:pt idx="105">
                  <c:v>1.6915978001164879E-2</c:v>
                </c:pt>
                <c:pt idx="106">
                  <c:v>1.4910510164085632E-2</c:v>
                </c:pt>
                <c:pt idx="107">
                  <c:v>1.42687493214951E-2</c:v>
                </c:pt>
                <c:pt idx="108">
                  <c:v>1.3463348884163593E-2</c:v>
                </c:pt>
                <c:pt idx="109">
                  <c:v>9.9597364271104879E-3</c:v>
                </c:pt>
                <c:pt idx="110">
                  <c:v>1.0005705238704225E-2</c:v>
                </c:pt>
                <c:pt idx="111">
                  <c:v>1.1184147666215345E-2</c:v>
                </c:pt>
                <c:pt idx="112">
                  <c:v>1.3275750224988742E-2</c:v>
                </c:pt>
                <c:pt idx="113">
                  <c:v>1.3754165365089449E-2</c:v>
                </c:pt>
                <c:pt idx="114">
                  <c:v>1.7782476006336832E-2</c:v>
                </c:pt>
                <c:pt idx="115">
                  <c:v>1.6889679767916749E-2</c:v>
                </c:pt>
                <c:pt idx="116">
                  <c:v>1.5970182840844484E-2</c:v>
                </c:pt>
                <c:pt idx="117">
                  <c:v>1.6344278106939152E-2</c:v>
                </c:pt>
                <c:pt idx="118">
                  <c:v>2.3925575738200224E-2</c:v>
                </c:pt>
                <c:pt idx="119">
                  <c:v>3.109699892633409E-2</c:v>
                </c:pt>
                <c:pt idx="120">
                  <c:v>3.6677141997549012E-2</c:v>
                </c:pt>
                <c:pt idx="121">
                  <c:v>3.709090193873868E-2</c:v>
                </c:pt>
                <c:pt idx="122">
                  <c:v>2.6832457758704142E-2</c:v>
                </c:pt>
                <c:pt idx="123">
                  <c:v>1.9664655725289283E-2</c:v>
                </c:pt>
                <c:pt idx="124">
                  <c:v>1.5267658584193291E-2</c:v>
                </c:pt>
                <c:pt idx="125">
                  <c:v>1.6669829883516722E-2</c:v>
                </c:pt>
                <c:pt idx="126">
                  <c:v>1.486767284773142E-2</c:v>
                </c:pt>
                <c:pt idx="127">
                  <c:v>1.6666528250696453E-2</c:v>
                </c:pt>
                <c:pt idx="128">
                  <c:v>1.7825720404317409E-2</c:v>
                </c:pt>
                <c:pt idx="129">
                  <c:v>1.4935864538254191E-2</c:v>
                </c:pt>
                <c:pt idx="130">
                  <c:v>1.8418013883330236E-2</c:v>
                </c:pt>
                <c:pt idx="131">
                  <c:v>1.5447866379653051E-2</c:v>
                </c:pt>
                <c:pt idx="132">
                  <c:v>1.202098481579981E-2</c:v>
                </c:pt>
                <c:pt idx="133">
                  <c:v>1.548775930275623E-2</c:v>
                </c:pt>
                <c:pt idx="134">
                  <c:v>1.430821176412243E-2</c:v>
                </c:pt>
                <c:pt idx="135">
                  <c:v>1.8018553825160398E-2</c:v>
                </c:pt>
                <c:pt idx="136">
                  <c:v>2.0879646780667834E-2</c:v>
                </c:pt>
                <c:pt idx="137">
                  <c:v>1.7579635866941997E-2</c:v>
                </c:pt>
                <c:pt idx="138">
                  <c:v>1.4817312018244013E-2</c:v>
                </c:pt>
                <c:pt idx="139">
                  <c:v>1.1226591629547117E-2</c:v>
                </c:pt>
                <c:pt idx="140">
                  <c:v>7.8098647131831476E-3</c:v>
                </c:pt>
                <c:pt idx="141">
                  <c:v>8.3960277665167098E-3</c:v>
                </c:pt>
                <c:pt idx="142">
                  <c:v>1.2552613386207407E-2</c:v>
                </c:pt>
                <c:pt idx="143">
                  <c:v>2.0459638788643583E-2</c:v>
                </c:pt>
                <c:pt idx="144">
                  <c:v>2.7447564844801885E-2</c:v>
                </c:pt>
                <c:pt idx="145">
                  <c:v>3.1762130737758312E-2</c:v>
                </c:pt>
                <c:pt idx="146">
                  <c:v>2.7428717841143625E-2</c:v>
                </c:pt>
                <c:pt idx="147">
                  <c:v>2.1588138513726658E-2</c:v>
                </c:pt>
                <c:pt idx="148">
                  <c:v>1.845977782800548E-2</c:v>
                </c:pt>
                <c:pt idx="149">
                  <c:v>2.239816853814864E-2</c:v>
                </c:pt>
                <c:pt idx="150">
                  <c:v>2.2379620257143171E-2</c:v>
                </c:pt>
                <c:pt idx="151">
                  <c:v>2.0352564345610488E-2</c:v>
                </c:pt>
                <c:pt idx="152">
                  <c:v>1.916629982461018E-2</c:v>
                </c:pt>
                <c:pt idx="153">
                  <c:v>9.3990274116371314E-3</c:v>
                </c:pt>
                <c:pt idx="154">
                  <c:v>1.3493278770553457E-2</c:v>
                </c:pt>
                <c:pt idx="155">
                  <c:v>1.5377628678705813E-2</c:v>
                </c:pt>
                <c:pt idx="156">
                  <c:v>1.5453475759884334E-2</c:v>
                </c:pt>
                <c:pt idx="157">
                  <c:v>2.1661415343384297E-2</c:v>
                </c:pt>
                <c:pt idx="158">
                  <c:v>2.1670391867972198E-2</c:v>
                </c:pt>
                <c:pt idx="159">
                  <c:v>2.2466960684142615E-2</c:v>
                </c:pt>
                <c:pt idx="160">
                  <c:v>2.1448317223642627E-2</c:v>
                </c:pt>
                <c:pt idx="161">
                  <c:v>1.622522759052197E-2</c:v>
                </c:pt>
                <c:pt idx="162">
                  <c:v>1.4559967813128308E-2</c:v>
                </c:pt>
                <c:pt idx="163">
                  <c:v>1.417757664037482E-2</c:v>
                </c:pt>
                <c:pt idx="164">
                  <c:v>1.3874048042211901E-2</c:v>
                </c:pt>
                <c:pt idx="165">
                  <c:v>1.4413386997630895E-2</c:v>
                </c:pt>
                <c:pt idx="166">
                  <c:v>1.8911986531290659E-2</c:v>
                </c:pt>
                <c:pt idx="167">
                  <c:v>2.0892483071610988E-2</c:v>
                </c:pt>
                <c:pt idx="168">
                  <c:v>2.2315771309559206E-2</c:v>
                </c:pt>
                <c:pt idx="169">
                  <c:v>2.4108679651731298E-2</c:v>
                </c:pt>
                <c:pt idx="170">
                  <c:v>1.8815536789393572E-2</c:v>
                </c:pt>
                <c:pt idx="171">
                  <c:v>2.0271045952687472E-2</c:v>
                </c:pt>
                <c:pt idx="172">
                  <c:v>1.9522374990461205E-2</c:v>
                </c:pt>
                <c:pt idx="173">
                  <c:v>3.3583745588630642E-2</c:v>
                </c:pt>
                <c:pt idx="174">
                  <c:v>5.011535393022544E-2</c:v>
                </c:pt>
                <c:pt idx="175">
                  <c:v>5.6301313120649246E-2</c:v>
                </c:pt>
                <c:pt idx="176">
                  <c:v>7.0535098713489397E-2</c:v>
                </c:pt>
                <c:pt idx="177">
                  <c:v>6.7510680289432717E-2</c:v>
                </c:pt>
                <c:pt idx="178">
                  <c:v>5.6703039513561156E-2</c:v>
                </c:pt>
                <c:pt idx="179">
                  <c:v>6.3543419045298241E-2</c:v>
                </c:pt>
                <c:pt idx="180">
                  <c:v>5.6009172834438084E-2</c:v>
                </c:pt>
                <c:pt idx="181">
                  <c:v>4.6211425561331509E-2</c:v>
                </c:pt>
                <c:pt idx="182">
                  <c:v>4.7811420056004639E-2</c:v>
                </c:pt>
                <c:pt idx="183">
                  <c:v>3.1858973113949932E-2</c:v>
                </c:pt>
                <c:pt idx="184">
                  <c:v>3.1713340867666175E-2</c:v>
                </c:pt>
                <c:pt idx="185">
                  <c:v>2.9593572690387662E-2</c:v>
                </c:pt>
                <c:pt idx="186">
                  <c:v>2.52473398252255E-2</c:v>
                </c:pt>
                <c:pt idx="187">
                  <c:v>2.6380664146739553E-2</c:v>
                </c:pt>
                <c:pt idx="188">
                  <c:v>2.1465117980817169E-2</c:v>
                </c:pt>
                <c:pt idx="189">
                  <c:v>2.2906629435081868E-2</c:v>
                </c:pt>
                <c:pt idx="190">
                  <c:v>2.28576032330432E-2</c:v>
                </c:pt>
                <c:pt idx="191">
                  <c:v>2.3206940381828627E-2</c:v>
                </c:pt>
                <c:pt idx="192">
                  <c:v>2.392867864724434E-2</c:v>
                </c:pt>
                <c:pt idx="193">
                  <c:v>2.354788574327224E-2</c:v>
                </c:pt>
                <c:pt idx="194">
                  <c:v>2.3256767753892734E-2</c:v>
                </c:pt>
                <c:pt idx="195">
                  <c:v>2.1717653866489509E-2</c:v>
                </c:pt>
                <c:pt idx="196">
                  <c:v>2.7201077683066972E-2</c:v>
                </c:pt>
                <c:pt idx="197">
                  <c:v>3.3342038400000135E-2</c:v>
                </c:pt>
                <c:pt idx="198">
                  <c:v>3.3066164354322386E-2</c:v>
                </c:pt>
                <c:pt idx="199">
                  <c:v>3.3731298466430401E-2</c:v>
                </c:pt>
                <c:pt idx="200">
                  <c:v>2.7029522977707023E-2</c:v>
                </c:pt>
                <c:pt idx="201">
                  <c:v>2.695606394772139E-2</c:v>
                </c:pt>
                <c:pt idx="202">
                  <c:v>2.7639293529814622E-2</c:v>
                </c:pt>
                <c:pt idx="203">
                  <c:v>3.0255001524205336E-2</c:v>
                </c:pt>
                <c:pt idx="204">
                  <c:v>3.1499874830593994E-2</c:v>
                </c:pt>
                <c:pt idx="205">
                  <c:v>2.2716251706101979E-2</c:v>
                </c:pt>
                <c:pt idx="206">
                  <c:v>2.3084703101332676E-2</c:v>
                </c:pt>
                <c:pt idx="207">
                  <c:v>1.8965731133446222E-2</c:v>
                </c:pt>
                <c:pt idx="208">
                  <c:v>1.5195720631461025E-2</c:v>
                </c:pt>
                <c:pt idx="209">
                  <c:v>1.7674503399459876E-2</c:v>
                </c:pt>
                <c:pt idx="210">
                  <c:v>1.723281830918932E-2</c:v>
                </c:pt>
                <c:pt idx="211">
                  <c:v>2.0387995068956295E-2</c:v>
                </c:pt>
                <c:pt idx="212">
                  <c:v>2.1781198423586196E-2</c:v>
                </c:pt>
                <c:pt idx="213">
                  <c:v>2.3123356965315933E-2</c:v>
                </c:pt>
                <c:pt idx="214">
                  <c:v>3.5765678129448752E-2</c:v>
                </c:pt>
                <c:pt idx="215">
                  <c:v>4.6707082016605221E-2</c:v>
                </c:pt>
                <c:pt idx="216">
                  <c:v>5.907221933041315E-2</c:v>
                </c:pt>
                <c:pt idx="217">
                  <c:v>7.0118954929390409E-2</c:v>
                </c:pt>
                <c:pt idx="218">
                  <c:v>6.6819715847376726E-2</c:v>
                </c:pt>
                <c:pt idx="219">
                  <c:v>5.8444998879000482E-2</c:v>
                </c:pt>
                <c:pt idx="220">
                  <c:v>5.3879741724624119E-2</c:v>
                </c:pt>
                <c:pt idx="221">
                  <c:v>4.2959250440847023E-2</c:v>
                </c:pt>
                <c:pt idx="222">
                  <c:v>3.3315299220910997E-2</c:v>
                </c:pt>
                <c:pt idx="223">
                  <c:v>3.2617142957030526E-2</c:v>
                </c:pt>
                <c:pt idx="224">
                  <c:v>2.6158037883650485E-2</c:v>
                </c:pt>
                <c:pt idx="225">
                  <c:v>2.7996284286166278E-2</c:v>
                </c:pt>
                <c:pt idx="226">
                  <c:v>2.9699969636245098E-2</c:v>
                </c:pt>
                <c:pt idx="227">
                  <c:v>2.9187286932243678E-2</c:v>
                </c:pt>
                <c:pt idx="228">
                  <c:v>3.6757579638680503E-2</c:v>
                </c:pt>
                <c:pt idx="229">
                  <c:v>4.0746273492592147E-2</c:v>
                </c:pt>
                <c:pt idx="230">
                  <c:v>3.985021647634418E-2</c:v>
                </c:pt>
                <c:pt idx="231">
                  <c:v>4.0673652376332872E-2</c:v>
                </c:pt>
                <c:pt idx="232">
                  <c:v>3.6727563279754266E-2</c:v>
                </c:pt>
                <c:pt idx="233">
                  <c:v>3.3753016405524694E-2</c:v>
                </c:pt>
                <c:pt idx="234">
                  <c:v>3.3811249565276633E-2</c:v>
                </c:pt>
                <c:pt idx="235">
                  <c:v>4.9064076489167441E-2</c:v>
                </c:pt>
                <c:pt idx="236">
                  <c:v>6.3346773099255876E-2</c:v>
                </c:pt>
                <c:pt idx="237">
                  <c:v>8.527292497607955E-2</c:v>
                </c:pt>
                <c:pt idx="238">
                  <c:v>0.11178689125758028</c:v>
                </c:pt>
                <c:pt idx="239">
                  <c:v>0.12385465614879104</c:v>
                </c:pt>
                <c:pt idx="240">
                  <c:v>0.13272809750062264</c:v>
                </c:pt>
                <c:pt idx="241">
                  <c:v>0.12990897938179757</c:v>
                </c:pt>
                <c:pt idx="242">
                  <c:v>0.12538957221843472</c:v>
                </c:pt>
                <c:pt idx="243">
                  <c:v>0.12208294045346152</c:v>
                </c:pt>
                <c:pt idx="244">
                  <c:v>0.11428366000217108</c:v>
                </c:pt>
                <c:pt idx="245">
                  <c:v>0.10178704692205973</c:v>
                </c:pt>
                <c:pt idx="246">
                  <c:v>8.6007961413083936E-2</c:v>
                </c:pt>
                <c:pt idx="247">
                  <c:v>7.004291195126254E-2</c:v>
                </c:pt>
                <c:pt idx="248">
                  <c:v>7.4076070284461726E-2</c:v>
                </c:pt>
                <c:pt idx="249">
                  <c:v>8.1106889454079165E-2</c:v>
                </c:pt>
                <c:pt idx="250">
                  <c:v>9.0619749959872917E-2</c:v>
                </c:pt>
                <c:pt idx="251">
                  <c:v>0.10369348461817114</c:v>
                </c:pt>
                <c:pt idx="252">
                  <c:v>0.11214394492735212</c:v>
                </c:pt>
                <c:pt idx="253">
                  <c:v>0.12453470691438773</c:v>
                </c:pt>
                <c:pt idx="254">
                  <c:v>0.12862339440411724</c:v>
                </c:pt>
                <c:pt idx="255">
                  <c:v>0.1213729275702552</c:v>
                </c:pt>
                <c:pt idx="256">
                  <c:v>0.10905366151974359</c:v>
                </c:pt>
                <c:pt idx="257">
                  <c:v>8.925773687467195E-2</c:v>
                </c:pt>
                <c:pt idx="258">
                  <c:v>9.2499718579819729E-2</c:v>
                </c:pt>
                <c:pt idx="259">
                  <c:v>0.10134828411608232</c:v>
                </c:pt>
                <c:pt idx="260">
                  <c:v>0.11529347146166215</c:v>
                </c:pt>
                <c:pt idx="261">
                  <c:v>0.14638243945583396</c:v>
                </c:pt>
                <c:pt idx="262">
                  <c:v>0.15797041944294163</c:v>
                </c:pt>
                <c:pt idx="263">
                  <c:v>0.1654179506554104</c:v>
                </c:pt>
                <c:pt idx="264">
                  <c:v>0.1670500541070398</c:v>
                </c:pt>
                <c:pt idx="265">
                  <c:v>0.15585100727825574</c:v>
                </c:pt>
                <c:pt idx="266">
                  <c:v>0.14757469596693057</c:v>
                </c:pt>
                <c:pt idx="267">
                  <c:v>0.13973358656573329</c:v>
                </c:pt>
                <c:pt idx="268">
                  <c:v>0.13209814887052854</c:v>
                </c:pt>
                <c:pt idx="269">
                  <c:v>0.13818110053001209</c:v>
                </c:pt>
                <c:pt idx="270">
                  <c:v>0.13766525014766157</c:v>
                </c:pt>
                <c:pt idx="271">
                  <c:v>0.13820380969113444</c:v>
                </c:pt>
                <c:pt idx="272">
                  <c:v>0.13982702092881547</c:v>
                </c:pt>
                <c:pt idx="273">
                  <c:v>0.12915037466579457</c:v>
                </c:pt>
                <c:pt idx="274">
                  <c:v>0.1287916550194097</c:v>
                </c:pt>
                <c:pt idx="275">
                  <c:v>0.12637492814718321</c:v>
                </c:pt>
                <c:pt idx="276">
                  <c:v>0.11180866354399334</c:v>
                </c:pt>
                <c:pt idx="277">
                  <c:v>0.10097154597616946</c:v>
                </c:pt>
                <c:pt idx="278">
                  <c:v>8.5356211431122028E-2</c:v>
                </c:pt>
                <c:pt idx="279">
                  <c:v>7.5756911905222643E-2</c:v>
                </c:pt>
                <c:pt idx="280">
                  <c:v>7.5816881479304155E-2</c:v>
                </c:pt>
                <c:pt idx="281">
                  <c:v>7.4110971990987817E-2</c:v>
                </c:pt>
                <c:pt idx="282">
                  <c:v>8.0676806508319668E-2</c:v>
                </c:pt>
                <c:pt idx="283">
                  <c:v>8.5446330225086131E-2</c:v>
                </c:pt>
                <c:pt idx="284">
                  <c:v>0.10024978838474335</c:v>
                </c:pt>
                <c:pt idx="285">
                  <c:v>0.1121979776778057</c:v>
                </c:pt>
                <c:pt idx="286">
                  <c:v>0.11854785288662777</c:v>
                </c:pt>
                <c:pt idx="287">
                  <c:v>0.12650432913672993</c:v>
                </c:pt>
                <c:pt idx="288">
                  <c:v>0.11588637446608727</c:v>
                </c:pt>
                <c:pt idx="289">
                  <c:v>0.11477402409202028</c:v>
                </c:pt>
                <c:pt idx="290">
                  <c:v>0.11805846255684657</c:v>
                </c:pt>
                <c:pt idx="291">
                  <c:v>0.11207165608692574</c:v>
                </c:pt>
                <c:pt idx="292">
                  <c:v>0.10898976585444811</c:v>
                </c:pt>
                <c:pt idx="293">
                  <c:v>0.12008178988817692</c:v>
                </c:pt>
                <c:pt idx="294">
                  <c:v>0.13138491953688278</c:v>
                </c:pt>
                <c:pt idx="295">
                  <c:v>0.15402361685622995</c:v>
                </c:pt>
                <c:pt idx="296">
                  <c:v>0.18247318279431124</c:v>
                </c:pt>
                <c:pt idx="297">
                  <c:v>0.19752201481500614</c:v>
                </c:pt>
                <c:pt idx="298">
                  <c:v>0.2061636503253515</c:v>
                </c:pt>
                <c:pt idx="299">
                  <c:v>0.20536933429741616</c:v>
                </c:pt>
                <c:pt idx="300">
                  <c:v>0.20660687117715071</c:v>
                </c:pt>
                <c:pt idx="301">
                  <c:v>0.19391546766962772</c:v>
                </c:pt>
                <c:pt idx="302">
                  <c:v>0.18215354010633228</c:v>
                </c:pt>
                <c:pt idx="303">
                  <c:v>0.17481606874933314</c:v>
                </c:pt>
                <c:pt idx="304">
                  <c:v>0.16763341044647223</c:v>
                </c:pt>
                <c:pt idx="305">
                  <c:v>0.17740795040633126</c:v>
                </c:pt>
                <c:pt idx="306">
                  <c:v>0.18617516873384712</c:v>
                </c:pt>
                <c:pt idx="307">
                  <c:v>0.19982336273137929</c:v>
                </c:pt>
                <c:pt idx="308">
                  <c:v>0.18992536883300687</c:v>
                </c:pt>
                <c:pt idx="309">
                  <c:v>0.16731442134009339</c:v>
                </c:pt>
                <c:pt idx="310">
                  <c:v>0.15814770116611288</c:v>
                </c:pt>
                <c:pt idx="311">
                  <c:v>0.14430422505975934</c:v>
                </c:pt>
                <c:pt idx="312">
                  <c:v>0.15180557894621183</c:v>
                </c:pt>
                <c:pt idx="313">
                  <c:v>0.16004442136008412</c:v>
                </c:pt>
                <c:pt idx="314">
                  <c:v>0.15743011469677876</c:v>
                </c:pt>
                <c:pt idx="315">
                  <c:v>0.15452061088025551</c:v>
                </c:pt>
                <c:pt idx="316">
                  <c:v>0.15270289031125903</c:v>
                </c:pt>
                <c:pt idx="317">
                  <c:v>0.16248076978427928</c:v>
                </c:pt>
                <c:pt idx="318">
                  <c:v>0.17494584616248324</c:v>
                </c:pt>
                <c:pt idx="319">
                  <c:v>0.18805676558665457</c:v>
                </c:pt>
                <c:pt idx="320">
                  <c:v>0.20054828016474732</c:v>
                </c:pt>
                <c:pt idx="321">
                  <c:v>0.19604394192765737</c:v>
                </c:pt>
                <c:pt idx="322">
                  <c:v>0.19026749296818241</c:v>
                </c:pt>
                <c:pt idx="323">
                  <c:v>0.1893511751015472</c:v>
                </c:pt>
                <c:pt idx="324">
                  <c:v>0.17748364454414373</c:v>
                </c:pt>
                <c:pt idx="325">
                  <c:v>0.18060814649455001</c:v>
                </c:pt>
                <c:pt idx="326">
                  <c:v>0.17965887339695055</c:v>
                </c:pt>
                <c:pt idx="327">
                  <c:v>0.17290162917049573</c:v>
                </c:pt>
                <c:pt idx="328">
                  <c:v>0.17909812192779143</c:v>
                </c:pt>
                <c:pt idx="329">
                  <c:v>0.17237698367582729</c:v>
                </c:pt>
                <c:pt idx="330">
                  <c:v>0.16101713558215525</c:v>
                </c:pt>
                <c:pt idx="331">
                  <c:v>0.14786218012628546</c:v>
                </c:pt>
                <c:pt idx="332">
                  <c:v>0.12716872487913877</c:v>
                </c:pt>
                <c:pt idx="333">
                  <c:v>0.11790310853362217</c:v>
                </c:pt>
                <c:pt idx="334">
                  <c:v>0.11310216893157246</c:v>
                </c:pt>
                <c:pt idx="335">
                  <c:v>0.12387576985211492</c:v>
                </c:pt>
                <c:pt idx="336">
                  <c:v>0.13020244678326892</c:v>
                </c:pt>
                <c:pt idx="337">
                  <c:v>0.11673064294923573</c:v>
                </c:pt>
                <c:pt idx="338">
                  <c:v>0.11568960361197388</c:v>
                </c:pt>
                <c:pt idx="339">
                  <c:v>9.9471187959567747E-2</c:v>
                </c:pt>
                <c:pt idx="340">
                  <c:v>0.10465450182701105</c:v>
                </c:pt>
                <c:pt idx="341">
                  <c:v>0.1129467025653639</c:v>
                </c:pt>
                <c:pt idx="342">
                  <c:v>0.11280569720058989</c:v>
                </c:pt>
                <c:pt idx="343">
                  <c:v>0.11737021883897482</c:v>
                </c:pt>
                <c:pt idx="344">
                  <c:v>0.10103000395583517</c:v>
                </c:pt>
                <c:pt idx="345">
                  <c:v>0.10276350317680016</c:v>
                </c:pt>
                <c:pt idx="346">
                  <c:v>9.2542505567333705E-2</c:v>
                </c:pt>
                <c:pt idx="347">
                  <c:v>8.0126933440598097E-2</c:v>
                </c:pt>
                <c:pt idx="348">
                  <c:v>8.5704681384985604E-2</c:v>
                </c:pt>
                <c:pt idx="349">
                  <c:v>8.7059574337204348E-2</c:v>
                </c:pt>
                <c:pt idx="350">
                  <c:v>9.5476632676995118E-2</c:v>
                </c:pt>
                <c:pt idx="351">
                  <c:v>0.10007948391913603</c:v>
                </c:pt>
                <c:pt idx="352">
                  <c:v>9.3523219539167743E-2</c:v>
                </c:pt>
                <c:pt idx="353">
                  <c:v>9.2126881407824907E-2</c:v>
                </c:pt>
                <c:pt idx="354">
                  <c:v>8.494089676890286E-2</c:v>
                </c:pt>
                <c:pt idx="355">
                  <c:v>8.2303208713741499E-2</c:v>
                </c:pt>
                <c:pt idx="356">
                  <c:v>8.7854013880332524E-2</c:v>
                </c:pt>
                <c:pt idx="357">
                  <c:v>8.1868190429591092E-2</c:v>
                </c:pt>
                <c:pt idx="358">
                  <c:v>8.8435082036175824E-2</c:v>
                </c:pt>
                <c:pt idx="359">
                  <c:v>8.3970859453603552E-2</c:v>
                </c:pt>
                <c:pt idx="360">
                  <c:v>7.6079267109833482E-2</c:v>
                </c:pt>
                <c:pt idx="361">
                  <c:v>6.9386646897469789E-2</c:v>
                </c:pt>
                <c:pt idx="362">
                  <c:v>5.6898979260520899E-2</c:v>
                </c:pt>
                <c:pt idx="363">
                  <c:v>6.7498505318235022E-2</c:v>
                </c:pt>
                <c:pt idx="364">
                  <c:v>7.3588513298329883E-2</c:v>
                </c:pt>
                <c:pt idx="365">
                  <c:v>8.1053479019024183E-2</c:v>
                </c:pt>
                <c:pt idx="366">
                  <c:v>8.4429648781299688E-2</c:v>
                </c:pt>
                <c:pt idx="367">
                  <c:v>8.2764631247937731E-2</c:v>
                </c:pt>
                <c:pt idx="368">
                  <c:v>8.7503606523361629E-2</c:v>
                </c:pt>
                <c:pt idx="369">
                  <c:v>8.0350177366748862E-2</c:v>
                </c:pt>
                <c:pt idx="370">
                  <c:v>8.4550918160288105E-2</c:v>
                </c:pt>
                <c:pt idx="371">
                  <c:v>8.4876517346490751E-2</c:v>
                </c:pt>
                <c:pt idx="372">
                  <c:v>7.3770241426666661E-2</c:v>
                </c:pt>
                <c:pt idx="373">
                  <c:v>7.5158975636304942E-2</c:v>
                </c:pt>
                <c:pt idx="374">
                  <c:v>7.5527553947619452E-2</c:v>
                </c:pt>
                <c:pt idx="375">
                  <c:v>6.1394621122250248E-2</c:v>
                </c:pt>
                <c:pt idx="376">
                  <c:v>6.472336527801803E-2</c:v>
                </c:pt>
                <c:pt idx="377">
                  <c:v>7.2679459555784726E-2</c:v>
                </c:pt>
                <c:pt idx="378">
                  <c:v>8.0161960418845823E-2</c:v>
                </c:pt>
                <c:pt idx="379">
                  <c:v>9.8558135657508067E-2</c:v>
                </c:pt>
                <c:pt idx="380">
                  <c:v>0.11732261777117962</c:v>
                </c:pt>
                <c:pt idx="381">
                  <c:v>0.12982878031724487</c:v>
                </c:pt>
                <c:pt idx="382">
                  <c:v>0.14007121339360457</c:v>
                </c:pt>
                <c:pt idx="383">
                  <c:v>0.15087334565906149</c:v>
                </c:pt>
                <c:pt idx="384">
                  <c:v>0.14250136078875181</c:v>
                </c:pt>
                <c:pt idx="385">
                  <c:v>0.13579680685828241</c:v>
                </c:pt>
                <c:pt idx="386">
                  <c:v>0.12498933947854055</c:v>
                </c:pt>
                <c:pt idx="387">
                  <c:v>0.11437769528463752</c:v>
                </c:pt>
                <c:pt idx="388">
                  <c:v>0.12035687934709005</c:v>
                </c:pt>
                <c:pt idx="389">
                  <c:v>0.11620436677977612</c:v>
                </c:pt>
                <c:pt idx="390">
                  <c:v>0.11015502546994593</c:v>
                </c:pt>
                <c:pt idx="391">
                  <c:v>0.10162702005749077</c:v>
                </c:pt>
                <c:pt idx="392">
                  <c:v>7.874209628663506E-2</c:v>
                </c:pt>
                <c:pt idx="393">
                  <c:v>6.7337744029720856E-2</c:v>
                </c:pt>
                <c:pt idx="394">
                  <c:v>6.3355833662367828E-2</c:v>
                </c:pt>
                <c:pt idx="395">
                  <c:v>6.9057075654819791E-2</c:v>
                </c:pt>
                <c:pt idx="396">
                  <c:v>8.2962079995076404E-2</c:v>
                </c:pt>
                <c:pt idx="397">
                  <c:v>9.436818865040314E-2</c:v>
                </c:pt>
                <c:pt idx="398">
                  <c:v>9.5296688642616784E-2</c:v>
                </c:pt>
                <c:pt idx="399">
                  <c:v>8.2601394938816103E-2</c:v>
                </c:pt>
                <c:pt idx="400">
                  <c:v>6.2977981692813892E-2</c:v>
                </c:pt>
                <c:pt idx="401">
                  <c:v>4.7172775161864994E-2</c:v>
                </c:pt>
                <c:pt idx="402">
                  <c:v>4.2861144543751707E-2</c:v>
                </c:pt>
                <c:pt idx="403">
                  <c:v>4.4120347836253425E-2</c:v>
                </c:pt>
                <c:pt idx="404">
                  <c:v>5.8536293097446894E-2</c:v>
                </c:pt>
                <c:pt idx="405">
                  <c:v>6.4495100294834226E-2</c:v>
                </c:pt>
                <c:pt idx="406">
                  <c:v>5.7833832280670322E-2</c:v>
                </c:pt>
                <c:pt idx="407">
                  <c:v>4.7954656225046709E-2</c:v>
                </c:pt>
                <c:pt idx="408">
                  <c:v>3.1126945905363964E-2</c:v>
                </c:pt>
                <c:pt idx="409">
                  <c:v>2.1829284008780821E-2</c:v>
                </c:pt>
                <c:pt idx="410">
                  <c:v>3.2832415089586224E-2</c:v>
                </c:pt>
                <c:pt idx="411">
                  <c:v>4.1168020639952778E-2</c:v>
                </c:pt>
                <c:pt idx="412">
                  <c:v>4.1057585032883828E-2</c:v>
                </c:pt>
                <c:pt idx="413">
                  <c:v>4.1461085680021957E-2</c:v>
                </c:pt>
                <c:pt idx="414">
                  <c:v>2.9298207807250624E-2</c:v>
                </c:pt>
                <c:pt idx="415">
                  <c:v>2.8324420171842252E-2</c:v>
                </c:pt>
                <c:pt idx="416">
                  <c:v>3.6898514782737452E-2</c:v>
                </c:pt>
                <c:pt idx="417">
                  <c:v>4.8962313191271541E-2</c:v>
                </c:pt>
                <c:pt idx="418">
                  <c:v>5.2129975811150968E-2</c:v>
                </c:pt>
                <c:pt idx="419">
                  <c:v>5.4469467202612233E-2</c:v>
                </c:pt>
                <c:pt idx="420">
                  <c:v>5.6954325792320515E-2</c:v>
                </c:pt>
                <c:pt idx="421">
                  <c:v>4.7597420262760155E-2</c:v>
                </c:pt>
                <c:pt idx="422">
                  <c:v>5.4685354822536267E-2</c:v>
                </c:pt>
                <c:pt idx="423">
                  <c:v>5.5653286732415791E-2</c:v>
                </c:pt>
                <c:pt idx="424">
                  <c:v>5.444207168344474E-2</c:v>
                </c:pt>
                <c:pt idx="425">
                  <c:v>7.537348406658044E-2</c:v>
                </c:pt>
                <c:pt idx="426">
                  <c:v>7.700464572613766E-2</c:v>
                </c:pt>
                <c:pt idx="427">
                  <c:v>7.4425082315543317E-2</c:v>
                </c:pt>
                <c:pt idx="428">
                  <c:v>7.065761835340674E-2</c:v>
                </c:pt>
                <c:pt idx="429">
                  <c:v>4.7765752478573148E-2</c:v>
                </c:pt>
                <c:pt idx="430">
                  <c:v>4.6407578461951829E-2</c:v>
                </c:pt>
                <c:pt idx="431">
                  <c:v>4.8429123099389002E-2</c:v>
                </c:pt>
                <c:pt idx="432">
                  <c:v>5.4891944174835644E-2</c:v>
                </c:pt>
                <c:pt idx="433">
                  <c:v>5.967242968337659E-2</c:v>
                </c:pt>
                <c:pt idx="434">
                  <c:v>4.978981647487439E-2</c:v>
                </c:pt>
                <c:pt idx="435">
                  <c:v>4.8422795298502533E-2</c:v>
                </c:pt>
                <c:pt idx="436">
                  <c:v>3.7932358250648474E-2</c:v>
                </c:pt>
                <c:pt idx="437">
                  <c:v>4.6234668553540116E-2</c:v>
                </c:pt>
                <c:pt idx="438">
                  <c:v>6.4767601747277914E-2</c:v>
                </c:pt>
                <c:pt idx="439">
                  <c:v>7.8332406613049355E-2</c:v>
                </c:pt>
                <c:pt idx="440">
                  <c:v>0.10021724355174055</c:v>
                </c:pt>
                <c:pt idx="441">
                  <c:v>0.1004045262799083</c:v>
                </c:pt>
                <c:pt idx="442">
                  <c:v>0.10295094635679901</c:v>
                </c:pt>
                <c:pt idx="443">
                  <c:v>9.7268576435555032E-2</c:v>
                </c:pt>
                <c:pt idx="444">
                  <c:v>9.0911050396312101E-2</c:v>
                </c:pt>
                <c:pt idx="445">
                  <c:v>0.10118893328487921</c:v>
                </c:pt>
                <c:pt idx="446">
                  <c:v>0.10535438174866549</c:v>
                </c:pt>
                <c:pt idx="447">
                  <c:v>0.11628665351505496</c:v>
                </c:pt>
                <c:pt idx="448">
                  <c:v>0.12798043915464688</c:v>
                </c:pt>
                <c:pt idx="449">
                  <c:v>0.13611675412421603</c:v>
                </c:pt>
                <c:pt idx="450">
                  <c:v>0.14832087035959582</c:v>
                </c:pt>
                <c:pt idx="451">
                  <c:v>0.15835284031937721</c:v>
                </c:pt>
                <c:pt idx="452">
                  <c:v>0.1672688213226021</c:v>
                </c:pt>
                <c:pt idx="453">
                  <c:v>0.17170897590459802</c:v>
                </c:pt>
                <c:pt idx="454">
                  <c:v>0.15687864936170676</c:v>
                </c:pt>
                <c:pt idx="455">
                  <c:v>0.15077766623199726</c:v>
                </c:pt>
                <c:pt idx="456">
                  <c:v>0.14022358326952564</c:v>
                </c:pt>
                <c:pt idx="457">
                  <c:v>0.13313282429784193</c:v>
                </c:pt>
                <c:pt idx="458">
                  <c:v>0.14688987361666497</c:v>
                </c:pt>
                <c:pt idx="459">
                  <c:v>0.14760542586030334</c:v>
                </c:pt>
                <c:pt idx="460">
                  <c:v>0.13532759069928565</c:v>
                </c:pt>
                <c:pt idx="461">
                  <c:v>0.13172522351726815</c:v>
                </c:pt>
                <c:pt idx="462">
                  <c:v>0.11763210700027124</c:v>
                </c:pt>
                <c:pt idx="463">
                  <c:v>9.369790849314745E-2</c:v>
                </c:pt>
                <c:pt idx="464">
                  <c:v>9.5935404646684722E-2</c:v>
                </c:pt>
                <c:pt idx="465">
                  <c:v>8.0083908687870325E-2</c:v>
                </c:pt>
                <c:pt idx="466">
                  <c:v>6.2081618849877049E-2</c:v>
                </c:pt>
                <c:pt idx="467">
                  <c:v>7.7961076374094135E-2</c:v>
                </c:pt>
                <c:pt idx="468">
                  <c:v>7.0788232725476657E-2</c:v>
                </c:pt>
                <c:pt idx="469">
                  <c:v>6.8868608646808577E-2</c:v>
                </c:pt>
                <c:pt idx="470">
                  <c:v>7.4425642206312981E-2</c:v>
                </c:pt>
                <c:pt idx="471">
                  <c:v>6.8457769861495196E-2</c:v>
                </c:pt>
                <c:pt idx="472">
                  <c:v>6.2670591352242982E-2</c:v>
                </c:pt>
                <c:pt idx="473">
                  <c:v>6.6885014587381081E-2</c:v>
                </c:pt>
                <c:pt idx="474">
                  <c:v>6.2623850251233557E-2</c:v>
                </c:pt>
                <c:pt idx="475">
                  <c:v>5.4461893864243022E-2</c:v>
                </c:pt>
                <c:pt idx="476">
                  <c:v>6.1760004945499394E-2</c:v>
                </c:pt>
                <c:pt idx="477">
                  <c:v>5.130206784217374E-2</c:v>
                </c:pt>
                <c:pt idx="478">
                  <c:v>4.6833561579676185E-2</c:v>
                </c:pt>
                <c:pt idx="479">
                  <c:v>5.4268439140102459E-2</c:v>
                </c:pt>
                <c:pt idx="480">
                  <c:v>5.4025862490118981E-2</c:v>
                </c:pt>
                <c:pt idx="481">
                  <c:v>5.5739469793463475E-2</c:v>
                </c:pt>
                <c:pt idx="482">
                  <c:v>6.0542864632442024E-2</c:v>
                </c:pt>
                <c:pt idx="483">
                  <c:v>4.7080967144000743E-2</c:v>
                </c:pt>
                <c:pt idx="484">
                  <c:v>3.8669487750245403E-2</c:v>
                </c:pt>
                <c:pt idx="485">
                  <c:v>4.1735052646207499E-2</c:v>
                </c:pt>
                <c:pt idx="486">
                  <c:v>4.4508769144674734E-2</c:v>
                </c:pt>
                <c:pt idx="487">
                  <c:v>5.4295744272509439E-2</c:v>
                </c:pt>
                <c:pt idx="488">
                  <c:v>7.5496190024019777E-2</c:v>
                </c:pt>
                <c:pt idx="489">
                  <c:v>9.752147814674797E-2</c:v>
                </c:pt>
                <c:pt idx="490">
                  <c:v>0.10465335087385162</c:v>
                </c:pt>
                <c:pt idx="491">
                  <c:v>0.10657777899588526</c:v>
                </c:pt>
                <c:pt idx="492">
                  <c:v>0.10722495679961216</c:v>
                </c:pt>
                <c:pt idx="493">
                  <c:v>8.9848651994899553E-2</c:v>
                </c:pt>
                <c:pt idx="494">
                  <c:v>7.9392571636240153E-2</c:v>
                </c:pt>
                <c:pt idx="495">
                  <c:v>7.4812442508738197E-2</c:v>
                </c:pt>
                <c:pt idx="496">
                  <c:v>6.1858768164540515E-2</c:v>
                </c:pt>
                <c:pt idx="497">
                  <c:v>5.7021900226788762E-2</c:v>
                </c:pt>
                <c:pt idx="498">
                  <c:v>5.5633181799349632E-2</c:v>
                </c:pt>
                <c:pt idx="499">
                  <c:v>5.9613702310876523E-2</c:v>
                </c:pt>
                <c:pt idx="500">
                  <c:v>5.735323139499398E-2</c:v>
                </c:pt>
                <c:pt idx="501">
                  <c:v>5.7298801798620423E-2</c:v>
                </c:pt>
                <c:pt idx="502">
                  <c:v>6.8189682835537613E-2</c:v>
                </c:pt>
                <c:pt idx="503">
                  <c:v>6.7308437106431432E-2</c:v>
                </c:pt>
                <c:pt idx="504">
                  <c:v>6.3324928109564887E-2</c:v>
                </c:pt>
                <c:pt idx="505">
                  <c:v>5.6132715317138746E-2</c:v>
                </c:pt>
                <c:pt idx="506">
                  <c:v>4.1506001393941006E-2</c:v>
                </c:pt>
                <c:pt idx="507">
                  <c:v>3.1110376567234879E-2</c:v>
                </c:pt>
                <c:pt idx="508">
                  <c:v>3.4532893830028458E-2</c:v>
                </c:pt>
                <c:pt idx="509">
                  <c:v>4.7556316878071936E-2</c:v>
                </c:pt>
                <c:pt idx="510">
                  <c:v>5.4177989944816568E-2</c:v>
                </c:pt>
                <c:pt idx="511">
                  <c:v>6.7197151230928523E-2</c:v>
                </c:pt>
                <c:pt idx="512">
                  <c:v>6.3251547378889134E-2</c:v>
                </c:pt>
                <c:pt idx="513">
                  <c:v>5.5235113911544759E-2</c:v>
                </c:pt>
                <c:pt idx="514">
                  <c:v>5.0778675050981457E-2</c:v>
                </c:pt>
                <c:pt idx="515">
                  <c:v>3.5669212940838496E-2</c:v>
                </c:pt>
                <c:pt idx="516">
                  <c:v>3.1411615933324595E-2</c:v>
                </c:pt>
                <c:pt idx="517">
                  <c:v>2.8364575071309735E-2</c:v>
                </c:pt>
                <c:pt idx="518">
                  <c:v>2.3997861574609231E-2</c:v>
                </c:pt>
                <c:pt idx="519">
                  <c:v>2.8564521515396679E-2</c:v>
                </c:pt>
                <c:pt idx="520">
                  <c:v>2.6269214149527983E-2</c:v>
                </c:pt>
                <c:pt idx="521">
                  <c:v>2.7412397564911768E-2</c:v>
                </c:pt>
                <c:pt idx="522">
                  <c:v>3.1930701961866217E-2</c:v>
                </c:pt>
                <c:pt idx="523">
                  <c:v>3.3000047244797229E-2</c:v>
                </c:pt>
                <c:pt idx="524">
                  <c:v>3.389837340616568E-2</c:v>
                </c:pt>
                <c:pt idx="525">
                  <c:v>4.4421039830365057E-2</c:v>
                </c:pt>
                <c:pt idx="526">
                  <c:v>4.9658995599869124E-2</c:v>
                </c:pt>
                <c:pt idx="527">
                  <c:v>4.8108707521859098E-2</c:v>
                </c:pt>
                <c:pt idx="528">
                  <c:v>5.7276844653760012E-2</c:v>
                </c:pt>
                <c:pt idx="529">
                  <c:v>4.2865861563298198E-2</c:v>
                </c:pt>
                <c:pt idx="530">
                  <c:v>4.1568147528706009E-2</c:v>
                </c:pt>
                <c:pt idx="531">
                  <c:v>3.8428113216205359E-2</c:v>
                </c:pt>
                <c:pt idx="532">
                  <c:v>4.1614034718472519E-2</c:v>
                </c:pt>
                <c:pt idx="533">
                  <c:v>5.2336257738232445E-2</c:v>
                </c:pt>
                <c:pt idx="534">
                  <c:v>5.4335899108647091E-2</c:v>
                </c:pt>
                <c:pt idx="535">
                  <c:v>6.3737292941337689E-2</c:v>
                </c:pt>
                <c:pt idx="536">
                  <c:v>5.7393109577630191E-2</c:v>
                </c:pt>
                <c:pt idx="537">
                  <c:v>4.6583935078385298E-2</c:v>
                </c:pt>
                <c:pt idx="538">
                  <c:v>3.9033951976618214E-2</c:v>
                </c:pt>
                <c:pt idx="539">
                  <c:v>3.146748577687649E-2</c:v>
                </c:pt>
                <c:pt idx="540">
                  <c:v>3.4833971347289064E-2</c:v>
                </c:pt>
                <c:pt idx="541">
                  <c:v>4.0158027056210015E-2</c:v>
                </c:pt>
                <c:pt idx="542">
                  <c:v>3.960877309149409E-2</c:v>
                </c:pt>
                <c:pt idx="543">
                  <c:v>4.8849554298053641E-2</c:v>
                </c:pt>
                <c:pt idx="544">
                  <c:v>5.7405121602833981E-2</c:v>
                </c:pt>
                <c:pt idx="545">
                  <c:v>6.2434772970014034E-2</c:v>
                </c:pt>
                <c:pt idx="546">
                  <c:v>6.6246198654298774E-2</c:v>
                </c:pt>
                <c:pt idx="547">
                  <c:v>5.7947369416603209E-2</c:v>
                </c:pt>
                <c:pt idx="548">
                  <c:v>4.4857653558989539E-2</c:v>
                </c:pt>
                <c:pt idx="549">
                  <c:v>3.962861467408281E-2</c:v>
                </c:pt>
                <c:pt idx="550">
                  <c:v>3.7124520328869717E-2</c:v>
                </c:pt>
                <c:pt idx="551">
                  <c:v>3.574316140776998E-2</c:v>
                </c:pt>
                <c:pt idx="552">
                  <c:v>3.0566407257730049E-2</c:v>
                </c:pt>
                <c:pt idx="553">
                  <c:v>3.0572181547789967E-2</c:v>
                </c:pt>
                <c:pt idx="554">
                  <c:v>3.4217780765659893E-2</c:v>
                </c:pt>
                <c:pt idx="555">
                  <c:v>3.360921606470213E-2</c:v>
                </c:pt>
                <c:pt idx="556">
                  <c:v>3.6428986153907925E-2</c:v>
                </c:pt>
                <c:pt idx="557">
                  <c:v>3.3127536135479869E-2</c:v>
                </c:pt>
                <c:pt idx="558">
                  <c:v>2.6913152470898108E-2</c:v>
                </c:pt>
                <c:pt idx="559">
                  <c:v>2.750814094006495E-2</c:v>
                </c:pt>
                <c:pt idx="560">
                  <c:v>2.7320248413333133E-2</c:v>
                </c:pt>
                <c:pt idx="561">
                  <c:v>2.6537568402994031E-2</c:v>
                </c:pt>
                <c:pt idx="562">
                  <c:v>3.1294788005127583E-2</c:v>
                </c:pt>
                <c:pt idx="563">
                  <c:v>3.082623047398023E-2</c:v>
                </c:pt>
                <c:pt idx="564">
                  <c:v>2.948261487955655E-2</c:v>
                </c:pt>
                <c:pt idx="565">
                  <c:v>2.915467922461842E-2</c:v>
                </c:pt>
                <c:pt idx="566">
                  <c:v>2.6250583483667073E-2</c:v>
                </c:pt>
                <c:pt idx="567">
                  <c:v>2.22275591354026E-2</c:v>
                </c:pt>
                <c:pt idx="568">
                  <c:v>2.1331049422389774E-2</c:v>
                </c:pt>
                <c:pt idx="569">
                  <c:v>2.6108965915435371E-2</c:v>
                </c:pt>
                <c:pt idx="570">
                  <c:v>2.0500470949177028E-2</c:v>
                </c:pt>
                <c:pt idx="571">
                  <c:v>1.9864211046793843E-2</c:v>
                </c:pt>
                <c:pt idx="572">
                  <c:v>1.9432727699886278E-2</c:v>
                </c:pt>
                <c:pt idx="573">
                  <c:v>1.1075415160756111E-2</c:v>
                </c:pt>
                <c:pt idx="574">
                  <c:v>1.7760975903143236E-2</c:v>
                </c:pt>
                <c:pt idx="575">
                  <c:v>2.9066931168971966E-2</c:v>
                </c:pt>
                <c:pt idx="576">
                  <c:v>3.7945162236590564E-2</c:v>
                </c:pt>
                <c:pt idx="577">
                  <c:v>3.9867527053630031E-2</c:v>
                </c:pt>
                <c:pt idx="578">
                  <c:v>3.5251588615228813E-2</c:v>
                </c:pt>
                <c:pt idx="579">
                  <c:v>3.3035951674256242E-2</c:v>
                </c:pt>
                <c:pt idx="580">
                  <c:v>3.4313562314503179E-2</c:v>
                </c:pt>
                <c:pt idx="581">
                  <c:v>4.7005231503256723E-2</c:v>
                </c:pt>
                <c:pt idx="582">
                  <c:v>5.3559670971651097E-2</c:v>
                </c:pt>
                <c:pt idx="583">
                  <c:v>5.6508556941399217E-2</c:v>
                </c:pt>
                <c:pt idx="584">
                  <c:v>4.7425855281640894E-2</c:v>
                </c:pt>
                <c:pt idx="585">
                  <c:v>4.5391445394939937E-2</c:v>
                </c:pt>
                <c:pt idx="586">
                  <c:v>4.6180264031786933E-2</c:v>
                </c:pt>
                <c:pt idx="587">
                  <c:v>4.4518141279870339E-2</c:v>
                </c:pt>
                <c:pt idx="588">
                  <c:v>4.7976940420732361E-2</c:v>
                </c:pt>
                <c:pt idx="589">
                  <c:v>4.1569615490571601E-2</c:v>
                </c:pt>
                <c:pt idx="590">
                  <c:v>4.0722617436212867E-2</c:v>
                </c:pt>
                <c:pt idx="591">
                  <c:v>3.9781860216460962E-2</c:v>
                </c:pt>
                <c:pt idx="592">
                  <c:v>3.8201498465088683E-2</c:v>
                </c:pt>
                <c:pt idx="593">
                  <c:v>3.8882788584166307E-2</c:v>
                </c:pt>
                <c:pt idx="594">
                  <c:v>3.7746315523216376E-2</c:v>
                </c:pt>
                <c:pt idx="595">
                  <c:v>2.7461713525390591E-2</c:v>
                </c:pt>
                <c:pt idx="596">
                  <c:v>2.5199327789241631E-2</c:v>
                </c:pt>
                <c:pt idx="597">
                  <c:v>1.9385825044646886E-2</c:v>
                </c:pt>
                <c:pt idx="598">
                  <c:v>1.9911739680056894E-2</c:v>
                </c:pt>
                <c:pt idx="599">
                  <c:v>2.8422850697277152E-2</c:v>
                </c:pt>
                <c:pt idx="600">
                  <c:v>3.5038945556591337E-2</c:v>
                </c:pt>
                <c:pt idx="601">
                  <c:v>4.0161467672376355E-2</c:v>
                </c:pt>
                <c:pt idx="602">
                  <c:v>4.7554697821743777E-2</c:v>
                </c:pt>
                <c:pt idx="603">
                  <c:v>4.7702383292679451E-2</c:v>
                </c:pt>
                <c:pt idx="604">
                  <c:v>4.7593160871557391E-2</c:v>
                </c:pt>
                <c:pt idx="605">
                  <c:v>4.710200057586611E-2</c:v>
                </c:pt>
                <c:pt idx="606">
                  <c:v>3.6267658652856832E-2</c:v>
                </c:pt>
                <c:pt idx="607">
                  <c:v>3.5844907929187833E-2</c:v>
                </c:pt>
                <c:pt idx="608">
                  <c:v>3.4917626143422018E-2</c:v>
                </c:pt>
                <c:pt idx="609">
                  <c:v>3.7307801295466826E-2</c:v>
                </c:pt>
                <c:pt idx="610">
                  <c:v>4.637366502717051E-2</c:v>
                </c:pt>
                <c:pt idx="611">
                  <c:v>5.2997911550628371E-2</c:v>
                </c:pt>
                <c:pt idx="612">
                  <c:v>6.6612736971427972E-2</c:v>
                </c:pt>
                <c:pt idx="613">
                  <c:v>7.1354412946508905E-2</c:v>
                </c:pt>
                <c:pt idx="614">
                  <c:v>7.1789971030119359E-2</c:v>
                </c:pt>
                <c:pt idx="615">
                  <c:v>6.107987756021193E-2</c:v>
                </c:pt>
                <c:pt idx="616">
                  <c:v>4.2704609037370257E-2</c:v>
                </c:pt>
                <c:pt idx="617">
                  <c:v>3.633356645252675E-2</c:v>
                </c:pt>
                <c:pt idx="618">
                  <c:v>2.479741386771735E-2</c:v>
                </c:pt>
                <c:pt idx="619">
                  <c:v>2.7387667318908508E-2</c:v>
                </c:pt>
                <c:pt idx="620">
                  <c:v>3.8812906616420735E-2</c:v>
                </c:pt>
                <c:pt idx="621">
                  <c:v>5.8667606203441774E-2</c:v>
                </c:pt>
                <c:pt idx="622">
                  <c:v>6.5368371133841072E-2</c:v>
                </c:pt>
                <c:pt idx="623">
                  <c:v>6.9528000409339263E-2</c:v>
                </c:pt>
                <c:pt idx="624">
                  <c:v>6.2325730190059325E-2</c:v>
                </c:pt>
                <c:pt idx="625">
                  <c:v>4.7652529434861028E-2</c:v>
                </c:pt>
                <c:pt idx="626">
                  <c:v>4.8029908002133075E-2</c:v>
                </c:pt>
                <c:pt idx="627">
                  <c:v>4.4469364734718672E-2</c:v>
                </c:pt>
                <c:pt idx="628">
                  <c:v>4.6089105894895344E-2</c:v>
                </c:pt>
                <c:pt idx="629">
                  <c:v>4.7717898630330838E-2</c:v>
                </c:pt>
                <c:pt idx="630">
                  <c:v>4.9326591964655789E-2</c:v>
                </c:pt>
                <c:pt idx="631">
                  <c:v>5.4568854049626969E-2</c:v>
                </c:pt>
                <c:pt idx="632">
                  <c:v>5.3973093647556668E-2</c:v>
                </c:pt>
                <c:pt idx="633">
                  <c:v>4.7744984414556893E-2</c:v>
                </c:pt>
                <c:pt idx="634">
                  <c:v>4.8858378490831696E-2</c:v>
                </c:pt>
                <c:pt idx="635">
                  <c:v>4.8795876565200381E-2</c:v>
                </c:pt>
                <c:pt idx="636">
                  <c:v>4.7344454776082998E-2</c:v>
                </c:pt>
                <c:pt idx="637">
                  <c:v>4.45378015392182E-2</c:v>
                </c:pt>
                <c:pt idx="638">
                  <c:v>4.2096323426963921E-2</c:v>
                </c:pt>
                <c:pt idx="639">
                  <c:v>4.0156110417992608E-2</c:v>
                </c:pt>
                <c:pt idx="640">
                  <c:v>4.7754967723942679E-2</c:v>
                </c:pt>
                <c:pt idx="641">
                  <c:v>6.0567158767727523E-2</c:v>
                </c:pt>
                <c:pt idx="642">
                  <c:v>5.9395535239374103E-2</c:v>
                </c:pt>
                <c:pt idx="643">
                  <c:v>5.7523467329444834E-2</c:v>
                </c:pt>
                <c:pt idx="644">
                  <c:v>4.9305198096261563E-2</c:v>
                </c:pt>
                <c:pt idx="645">
                  <c:v>3.8089819084278879E-2</c:v>
                </c:pt>
                <c:pt idx="646">
                  <c:v>4.6132614579602285E-2</c:v>
                </c:pt>
                <c:pt idx="647">
                  <c:v>4.6138789695004789E-2</c:v>
                </c:pt>
                <c:pt idx="648">
                  <c:v>4.9979795539767793E-2</c:v>
                </c:pt>
                <c:pt idx="649">
                  <c:v>6.2848547801355265E-2</c:v>
                </c:pt>
                <c:pt idx="650">
                  <c:v>7.5904902398163457E-2</c:v>
                </c:pt>
                <c:pt idx="651">
                  <c:v>8.3359810577243718E-2</c:v>
                </c:pt>
                <c:pt idx="652">
                  <c:v>8.3291564927015477E-2</c:v>
                </c:pt>
                <c:pt idx="653">
                  <c:v>8.4092169237294012E-2</c:v>
                </c:pt>
                <c:pt idx="654">
                  <c:v>7.074007046690621E-2</c:v>
                </c:pt>
                <c:pt idx="655">
                  <c:v>7.4922551254922892E-2</c:v>
                </c:pt>
                <c:pt idx="656">
                  <c:v>9.3060126389992393E-2</c:v>
                </c:pt>
                <c:pt idx="657">
                  <c:v>0.10657394988198099</c:v>
                </c:pt>
                <c:pt idx="658">
                  <c:v>0.12216108177438802</c:v>
                </c:pt>
                <c:pt idx="659">
                  <c:v>0.1213854652682788</c:v>
                </c:pt>
                <c:pt idx="660">
                  <c:v>0.11137098464492828</c:v>
                </c:pt>
                <c:pt idx="661">
                  <c:v>0.10982273403054046</c:v>
                </c:pt>
                <c:pt idx="662">
                  <c:v>0.10338365606668898</c:v>
                </c:pt>
                <c:pt idx="663">
                  <c:v>0.10582279513438979</c:v>
                </c:pt>
                <c:pt idx="664">
                  <c:v>0.1152458002970207</c:v>
                </c:pt>
                <c:pt idx="665">
                  <c:v>0.11218685377455991</c:v>
                </c:pt>
                <c:pt idx="666">
                  <c:v>0.10541578387472404</c:v>
                </c:pt>
                <c:pt idx="667">
                  <c:v>9.7260737231670363E-2</c:v>
                </c:pt>
                <c:pt idx="668">
                  <c:v>8.1423384161238122E-2</c:v>
                </c:pt>
                <c:pt idx="669">
                  <c:v>6.2129933877534835E-2</c:v>
                </c:pt>
                <c:pt idx="670">
                  <c:v>5.3411355730993558E-2</c:v>
                </c:pt>
                <c:pt idx="671">
                  <c:v>5.3901144728424152E-2</c:v>
                </c:pt>
                <c:pt idx="672">
                  <c:v>5.7438966737791128E-2</c:v>
                </c:pt>
                <c:pt idx="673">
                  <c:v>6.2452692914004029E-2</c:v>
                </c:pt>
                <c:pt idx="674">
                  <c:v>6.1740461225251876E-2</c:v>
                </c:pt>
                <c:pt idx="675">
                  <c:v>5.0454405062229729E-2</c:v>
                </c:pt>
                <c:pt idx="676">
                  <c:v>6.226812590507131E-2</c:v>
                </c:pt>
                <c:pt idx="677">
                  <c:v>6.6371900911585818E-2</c:v>
                </c:pt>
                <c:pt idx="678">
                  <c:v>8.4243223120419319E-2</c:v>
                </c:pt>
                <c:pt idx="679">
                  <c:v>0.10514633723220076</c:v>
                </c:pt>
                <c:pt idx="680">
                  <c:v>0.10050983648865545</c:v>
                </c:pt>
                <c:pt idx="681">
                  <c:v>0.11673506700724562</c:v>
                </c:pt>
                <c:pt idx="682">
                  <c:v>0.11835984951588438</c:v>
                </c:pt>
                <c:pt idx="683">
                  <c:v>0.12112315047890007</c:v>
                </c:pt>
                <c:pt idx="684">
                  <c:v>0.1235053104537083</c:v>
                </c:pt>
                <c:pt idx="685">
                  <c:v>0.11167039119300193</c:v>
                </c:pt>
                <c:pt idx="686">
                  <c:v>0.10629571803686352</c:v>
                </c:pt>
                <c:pt idx="687">
                  <c:v>8.8763873182636968E-2</c:v>
                </c:pt>
                <c:pt idx="688">
                  <c:v>7.5646781712602418E-2</c:v>
                </c:pt>
                <c:pt idx="689">
                  <c:v>6.6713933573959161E-2</c:v>
                </c:pt>
                <c:pt idx="690">
                  <c:v>5.9412168985883439E-2</c:v>
                </c:pt>
                <c:pt idx="691">
                  <c:v>6.9120699682286582E-2</c:v>
                </c:pt>
                <c:pt idx="692">
                  <c:v>7.0190621409007614E-2</c:v>
                </c:pt>
                <c:pt idx="693">
                  <c:v>6.3621197355485562E-2</c:v>
                </c:pt>
                <c:pt idx="694">
                  <c:v>5.6717693928879896E-2</c:v>
                </c:pt>
                <c:pt idx="695">
                  <c:v>4.4297401476822311E-2</c:v>
                </c:pt>
                <c:pt idx="696">
                  <c:v>4.1955844387442334E-2</c:v>
                </c:pt>
                <c:pt idx="697">
                  <c:v>4.0125840694781471E-2</c:v>
                </c:pt>
                <c:pt idx="698">
                  <c:v>4.5473448761034957E-2</c:v>
                </c:pt>
                <c:pt idx="699">
                  <c:v>6.5463111684364972E-2</c:v>
                </c:pt>
                <c:pt idx="700">
                  <c:v>9.085442446363251E-2</c:v>
                </c:pt>
                <c:pt idx="701">
                  <c:v>0.11838474525565228</c:v>
                </c:pt>
                <c:pt idx="702">
                  <c:v>0.1299284699715631</c:v>
                </c:pt>
                <c:pt idx="703">
                  <c:v>0.11856397361103545</c:v>
                </c:pt>
                <c:pt idx="704">
                  <c:v>9.3151145675937186E-2</c:v>
                </c:pt>
                <c:pt idx="705">
                  <c:v>6.8301322783178228E-2</c:v>
                </c:pt>
                <c:pt idx="706">
                  <c:v>5.9377758810355369E-2</c:v>
                </c:pt>
                <c:pt idx="707">
                  <c:v>5.6840266994155647E-2</c:v>
                </c:pt>
                <c:pt idx="708">
                  <c:v>5.5968178775034939E-2</c:v>
                </c:pt>
                <c:pt idx="709">
                  <c:v>5.5388328649073053E-2</c:v>
                </c:pt>
                <c:pt idx="710">
                  <c:v>4.4723122900031761E-2</c:v>
                </c:pt>
                <c:pt idx="711">
                  <c:v>4.404582831714729E-2</c:v>
                </c:pt>
                <c:pt idx="712">
                  <c:v>3.9764167679685297E-2</c:v>
                </c:pt>
                <c:pt idx="713">
                  <c:v>3.8711642177890311E-2</c:v>
                </c:pt>
                <c:pt idx="714">
                  <c:v>4.5529842646567197E-2</c:v>
                </c:pt>
                <c:pt idx="715">
                  <c:v>4.4389185073847814E-2</c:v>
                </c:pt>
                <c:pt idx="716">
                  <c:v>5.4061750816397511E-2</c:v>
                </c:pt>
                <c:pt idx="717">
                  <c:v>5.7496926692055896E-2</c:v>
                </c:pt>
                <c:pt idx="718">
                  <c:v>6.2532947145374926E-2</c:v>
                </c:pt>
                <c:pt idx="719">
                  <c:v>6.929625897816688E-2</c:v>
                </c:pt>
                <c:pt idx="720">
                  <c:v>7.2531761145120888E-2</c:v>
                </c:pt>
                <c:pt idx="721">
                  <c:v>7.1359904675559638E-2</c:v>
                </c:pt>
                <c:pt idx="722">
                  <c:v>6.4224659841088327E-2</c:v>
                </c:pt>
                <c:pt idx="723">
                  <c:v>5.807269986886076E-2</c:v>
                </c:pt>
                <c:pt idx="724">
                  <c:v>5.5073136640552245E-2</c:v>
                </c:pt>
                <c:pt idx="725">
                  <c:v>6.0555519822742702E-2</c:v>
                </c:pt>
                <c:pt idx="726">
                  <c:v>5.6092332475814542E-2</c:v>
                </c:pt>
                <c:pt idx="727">
                  <c:v>5.0492473724122904E-2</c:v>
                </c:pt>
                <c:pt idx="728">
                  <c:v>4.6311425308387243E-2</c:v>
                </c:pt>
                <c:pt idx="729">
                  <c:v>4.7022587880312466E-2</c:v>
                </c:pt>
                <c:pt idx="730">
                  <c:v>4.8541006146600771E-2</c:v>
                </c:pt>
                <c:pt idx="731">
                  <c:v>5.549250010353747E-2</c:v>
                </c:pt>
                <c:pt idx="732">
                  <c:v>6.410885185434699E-2</c:v>
                </c:pt>
                <c:pt idx="733">
                  <c:v>6.6513037296862199E-2</c:v>
                </c:pt>
                <c:pt idx="734">
                  <c:v>6.977839959200148E-2</c:v>
                </c:pt>
                <c:pt idx="735">
                  <c:v>7.4520972776270622E-2</c:v>
                </c:pt>
                <c:pt idx="736">
                  <c:v>6.7462247167051265E-2</c:v>
                </c:pt>
                <c:pt idx="737">
                  <c:v>6.4641194720292922E-2</c:v>
                </c:pt>
                <c:pt idx="738">
                  <c:v>6.5682148992270734E-2</c:v>
                </c:pt>
                <c:pt idx="739">
                  <c:v>6.3789878927316343E-2</c:v>
                </c:pt>
                <c:pt idx="740">
                  <c:v>5.9783579784349838E-2</c:v>
                </c:pt>
                <c:pt idx="741">
                  <c:v>5.7605657095802662E-2</c:v>
                </c:pt>
                <c:pt idx="742">
                  <c:v>4.9760224804470801E-2</c:v>
                </c:pt>
                <c:pt idx="743">
                  <c:v>4.7487334283626462E-2</c:v>
                </c:pt>
                <c:pt idx="744">
                  <c:v>5.9445302760670747E-2</c:v>
                </c:pt>
                <c:pt idx="745">
                  <c:v>5.7832979831234324E-2</c:v>
                </c:pt>
                <c:pt idx="746">
                  <c:v>5.9716032297506105E-2</c:v>
                </c:pt>
                <c:pt idx="747">
                  <c:v>6.0001769938648752E-2</c:v>
                </c:pt>
                <c:pt idx="748">
                  <c:v>4.3853630287018462E-2</c:v>
                </c:pt>
                <c:pt idx="749">
                  <c:v>4.5320215443503273E-2</c:v>
                </c:pt>
                <c:pt idx="750">
                  <c:v>4.6778186360388031E-2</c:v>
                </c:pt>
                <c:pt idx="751">
                  <c:v>4.2745860747215252E-2</c:v>
                </c:pt>
                <c:pt idx="752">
                  <c:v>3.989122246271435E-2</c:v>
                </c:pt>
                <c:pt idx="753">
                  <c:v>3.7038122238889998E-2</c:v>
                </c:pt>
                <c:pt idx="754">
                  <c:v>3.3163008349819618E-2</c:v>
                </c:pt>
                <c:pt idx="755">
                  <c:v>2.8520261579298118E-2</c:v>
                </c:pt>
                <c:pt idx="756">
                  <c:v>3.1142627393128508E-2</c:v>
                </c:pt>
                <c:pt idx="757">
                  <c:v>2.6903507163584771E-2</c:v>
                </c:pt>
                <c:pt idx="758">
                  <c:v>2.6398164534166994E-2</c:v>
                </c:pt>
                <c:pt idx="759">
                  <c:v>2.7508671801009021E-2</c:v>
                </c:pt>
                <c:pt idx="760">
                  <c:v>2.3935346987534533E-2</c:v>
                </c:pt>
                <c:pt idx="761">
                  <c:v>2.3158682744928088E-2</c:v>
                </c:pt>
                <c:pt idx="762">
                  <c:v>2.3693624130165052E-2</c:v>
                </c:pt>
                <c:pt idx="763">
                  <c:v>2.1621144631802963E-2</c:v>
                </c:pt>
                <c:pt idx="764">
                  <c:v>2.8254955170156332E-2</c:v>
                </c:pt>
                <c:pt idx="765">
                  <c:v>2.4759611748313138E-2</c:v>
                </c:pt>
                <c:pt idx="766">
                  <c:v>2.365052877443025E-2</c:v>
                </c:pt>
                <c:pt idx="767">
                  <c:v>2.0401100044585965E-2</c:v>
                </c:pt>
                <c:pt idx="768">
                  <c:v>1.4975769963148623E-2</c:v>
                </c:pt>
                <c:pt idx="769">
                  <c:v>1.7613691049587717E-2</c:v>
                </c:pt>
                <c:pt idx="770">
                  <c:v>1.7299799857453346E-2</c:v>
                </c:pt>
                <c:pt idx="771">
                  <c:v>1.9801630574885841E-2</c:v>
                </c:pt>
                <c:pt idx="772">
                  <c:v>2.7025427181262565E-2</c:v>
                </c:pt>
                <c:pt idx="773">
                  <c:v>3.0160197471146281E-2</c:v>
                </c:pt>
                <c:pt idx="774">
                  <c:v>3.0564212099096419E-2</c:v>
                </c:pt>
                <c:pt idx="775">
                  <c:v>3.3455636177886557E-2</c:v>
                </c:pt>
                <c:pt idx="776">
                  <c:v>3.4357049034181832E-2</c:v>
                </c:pt>
                <c:pt idx="777">
                  <c:v>3.281267188675889E-2</c:v>
                </c:pt>
                <c:pt idx="778">
                  <c:v>3.5105532710082557E-2</c:v>
                </c:pt>
                <c:pt idx="779">
                  <c:v>2.9869540318217747E-2</c:v>
                </c:pt>
                <c:pt idx="780">
                  <c:v>2.0729556197561151E-2</c:v>
                </c:pt>
                <c:pt idx="781">
                  <c:v>2.0156681729503554E-2</c:v>
                </c:pt>
                <c:pt idx="782">
                  <c:v>1.7682637818699665E-2</c:v>
                </c:pt>
                <c:pt idx="783">
                  <c:v>2.2626876682759915E-2</c:v>
                </c:pt>
                <c:pt idx="784">
                  <c:v>3.3852382849922182E-2</c:v>
                </c:pt>
                <c:pt idx="785">
                  <c:v>4.1205886685483521E-2</c:v>
                </c:pt>
                <c:pt idx="786">
                  <c:v>4.9928813563863222E-2</c:v>
                </c:pt>
                <c:pt idx="787">
                  <c:v>5.2372737598012767E-2</c:v>
                </c:pt>
                <c:pt idx="788">
                  <c:v>5.194356750623922E-2</c:v>
                </c:pt>
                <c:pt idx="789">
                  <c:v>4.3730873926015171E-2</c:v>
                </c:pt>
                <c:pt idx="790">
                  <c:v>3.768555291159835E-2</c:v>
                </c:pt>
                <c:pt idx="791">
                  <c:v>3.4907924655967051E-2</c:v>
                </c:pt>
                <c:pt idx="792">
                  <c:v>3.103551047732532E-2</c:v>
                </c:pt>
                <c:pt idx="793">
                  <c:v>4.136084242118522E-2</c:v>
                </c:pt>
                <c:pt idx="794">
                  <c:v>5.0961207979521417E-2</c:v>
                </c:pt>
                <c:pt idx="795">
                  <c:v>5.6515981975001739E-2</c:v>
                </c:pt>
                <c:pt idx="796">
                  <c:v>5.6484704074567148E-2</c:v>
                </c:pt>
                <c:pt idx="797">
                  <c:v>5.064805413709992E-2</c:v>
                </c:pt>
                <c:pt idx="798">
                  <c:v>4.1321767775401141E-2</c:v>
                </c:pt>
                <c:pt idx="799">
                  <c:v>3.8155166030808881E-2</c:v>
                </c:pt>
                <c:pt idx="800">
                  <c:v>3.4691999216415574E-2</c:v>
                </c:pt>
                <c:pt idx="801">
                  <c:v>4.2061365528640385E-2</c:v>
                </c:pt>
                <c:pt idx="802">
                  <c:v>4.8179967276356928E-2</c:v>
                </c:pt>
                <c:pt idx="803">
                  <c:v>5.0362017703424813E-2</c:v>
                </c:pt>
                <c:pt idx="804">
                  <c:v>5.4708125096555163E-2</c:v>
                </c:pt>
                <c:pt idx="805">
                  <c:v>5.1583485047789951E-2</c:v>
                </c:pt>
                <c:pt idx="806">
                  <c:v>4.6983473663927952E-2</c:v>
                </c:pt>
                <c:pt idx="807">
                  <c:v>4.4983063818865521E-2</c:v>
                </c:pt>
                <c:pt idx="808">
                  <c:v>4.2137811590534216E-2</c:v>
                </c:pt>
                <c:pt idx="809">
                  <c:v>3.4168807475020643E-2</c:v>
                </c:pt>
                <c:pt idx="810">
                  <c:v>3.0234445029125426E-2</c:v>
                </c:pt>
                <c:pt idx="811">
                  <c:v>3.262750559775969E-2</c:v>
                </c:pt>
                <c:pt idx="812">
                  <c:v>3.4127034272734585E-2</c:v>
                </c:pt>
                <c:pt idx="813">
                  <c:v>3.7641837978407658E-2</c:v>
                </c:pt>
                <c:pt idx="814">
                  <c:v>4.1636577564142123E-2</c:v>
                </c:pt>
                <c:pt idx="815">
                  <c:v>4.5042988655842886E-2</c:v>
                </c:pt>
                <c:pt idx="816">
                  <c:v>4.2820866955186818E-2</c:v>
                </c:pt>
                <c:pt idx="817">
                  <c:v>4.2576356885862712E-2</c:v>
                </c:pt>
                <c:pt idx="818">
                  <c:v>4.0818331833611526E-2</c:v>
                </c:pt>
                <c:pt idx="819">
                  <c:v>4.4117936609643554E-2</c:v>
                </c:pt>
                <c:pt idx="820">
                  <c:v>5.6784202546757034E-2</c:v>
                </c:pt>
                <c:pt idx="821">
                  <c:v>6.500691098136932E-2</c:v>
                </c:pt>
                <c:pt idx="822">
                  <c:v>7.8026556921138565E-2</c:v>
                </c:pt>
                <c:pt idx="823">
                  <c:v>7.9465426966006752E-2</c:v>
                </c:pt>
                <c:pt idx="824">
                  <c:v>8.3182130155832132E-2</c:v>
                </c:pt>
                <c:pt idx="825">
                  <c:v>9.1050524694947954E-2</c:v>
                </c:pt>
                <c:pt idx="826">
                  <c:v>9.8576636558252703E-2</c:v>
                </c:pt>
                <c:pt idx="827">
                  <c:v>0.10015376757976024</c:v>
                </c:pt>
                <c:pt idx="828">
                  <c:v>0.10250686894367267</c:v>
                </c:pt>
                <c:pt idx="829">
                  <c:v>0.1013929485136031</c:v>
                </c:pt>
                <c:pt idx="830">
                  <c:v>0.1012004142754577</c:v>
                </c:pt>
                <c:pt idx="831">
                  <c:v>0.10064905902821353</c:v>
                </c:pt>
                <c:pt idx="832">
                  <c:v>9.8464725109956311E-2</c:v>
                </c:pt>
                <c:pt idx="833">
                  <c:v>9.3885115091082424E-2</c:v>
                </c:pt>
                <c:pt idx="834">
                  <c:v>9.1346247811089548E-2</c:v>
                </c:pt>
                <c:pt idx="835">
                  <c:v>8.646818104968905E-2</c:v>
                </c:pt>
                <c:pt idx="836">
                  <c:v>8.7916249650401707E-2</c:v>
                </c:pt>
                <c:pt idx="837">
                  <c:v>8.8199917813574474E-2</c:v>
                </c:pt>
                <c:pt idx="838">
                  <c:v>8.1059808501612943E-2</c:v>
                </c:pt>
                <c:pt idx="839">
                  <c:v>7.7220368966575609E-2</c:v>
                </c:pt>
                <c:pt idx="840">
                  <c:v>5.9288664911123841E-2</c:v>
                </c:pt>
                <c:pt idx="841">
                  <c:v>4.5553029487180756E-2</c:v>
                </c:pt>
                <c:pt idx="842">
                  <c:v>3.4833732706861298E-2</c:v>
                </c:pt>
                <c:pt idx="843">
                  <c:v>3.3156424407545314E-2</c:v>
                </c:pt>
                <c:pt idx="844">
                  <c:v>3.8071398080611586E-2</c:v>
                </c:pt>
                <c:pt idx="845">
                  <c:v>4.5330282937976897E-2</c:v>
                </c:pt>
                <c:pt idx="846">
                  <c:v>4.5227251877325111E-2</c:v>
                </c:pt>
                <c:pt idx="847">
                  <c:v>3.6872508289524347E-2</c:v>
                </c:pt>
                <c:pt idx="848">
                  <c:v>2.958289608982494E-2</c:v>
                </c:pt>
                <c:pt idx="849">
                  <c:v>2.5997538265299484E-2</c:v>
                </c:pt>
                <c:pt idx="850">
                  <c:v>2.5915054181508843E-2</c:v>
                </c:pt>
                <c:pt idx="851">
                  <c:v>3.2094431968381264E-2</c:v>
                </c:pt>
                <c:pt idx="852">
                  <c:v>3.3892870619305668E-2</c:v>
                </c:pt>
                <c:pt idx="853">
                  <c:v>4.0817198818332193E-2</c:v>
                </c:pt>
                <c:pt idx="854">
                  <c:v>4.9438089120276876E-2</c:v>
                </c:pt>
                <c:pt idx="855">
                  <c:v>5.4833245020753728E-2</c:v>
                </c:pt>
                <c:pt idx="856">
                  <c:v>5.7722581395467099E-2</c:v>
                </c:pt>
                <c:pt idx="857">
                  <c:v>4.8042252564726287E-2</c:v>
                </c:pt>
                <c:pt idx="858">
                  <c:v>4.2590178696705706E-2</c:v>
                </c:pt>
                <c:pt idx="859">
                  <c:v>3.6434771169907829E-2</c:v>
                </c:pt>
                <c:pt idx="860">
                  <c:v>3.2300253251910452E-2</c:v>
                </c:pt>
                <c:pt idx="861">
                  <c:v>3.0933685457829659E-2</c:v>
                </c:pt>
                <c:pt idx="862">
                  <c:v>3.3640480467663283E-2</c:v>
                </c:pt>
                <c:pt idx="863">
                  <c:v>4.1887064470039675E-2</c:v>
                </c:pt>
                <c:pt idx="864">
                  <c:v>5.8901849922879189E-2</c:v>
                </c:pt>
                <c:pt idx="865">
                  <c:v>6.4152975084656644E-2</c:v>
                </c:pt>
                <c:pt idx="866">
                  <c:v>6.2845061833564989E-2</c:v>
                </c:pt>
                <c:pt idx="867">
                  <c:v>5.8805417280431739E-2</c:v>
                </c:pt>
                <c:pt idx="868">
                  <c:v>5.3135997476869049E-2</c:v>
                </c:pt>
                <c:pt idx="869">
                  <c:v>5.1093481706437315E-2</c:v>
                </c:pt>
                <c:pt idx="870">
                  <c:v>4.3551370154432216E-2</c:v>
                </c:pt>
                <c:pt idx="871">
                  <c:v>4.5992207296900255E-2</c:v>
                </c:pt>
                <c:pt idx="872">
                  <c:v>3.9616635941989164E-2</c:v>
                </c:pt>
                <c:pt idx="873">
                  <c:v>3.9726138808935565E-2</c:v>
                </c:pt>
                <c:pt idx="874">
                  <c:v>4.2087932866996892E-2</c:v>
                </c:pt>
                <c:pt idx="875">
                  <c:v>3.8076849431068094E-2</c:v>
                </c:pt>
                <c:pt idx="876">
                  <c:v>4.0594557570861202E-2</c:v>
                </c:pt>
                <c:pt idx="877">
                  <c:v>3.8666895339823461E-2</c:v>
                </c:pt>
                <c:pt idx="878">
                  <c:v>4.760907646332474E-2</c:v>
                </c:pt>
                <c:pt idx="879">
                  <c:v>4.7417633127406295E-2</c:v>
                </c:pt>
                <c:pt idx="880">
                  <c:v>4.0030837076537783E-2</c:v>
                </c:pt>
                <c:pt idx="881">
                  <c:v>3.5533857521674775E-2</c:v>
                </c:pt>
                <c:pt idx="882">
                  <c:v>3.1295553080404007E-2</c:v>
                </c:pt>
                <c:pt idx="883">
                  <c:v>2.2504431579889548E-2</c:v>
                </c:pt>
                <c:pt idx="884">
                  <c:v>2.2830694866892577E-2</c:v>
                </c:pt>
                <c:pt idx="885">
                  <c:v>2.4838068190574502E-2</c:v>
                </c:pt>
                <c:pt idx="886">
                  <c:v>2.0514613798210027E-2</c:v>
                </c:pt>
                <c:pt idx="887">
                  <c:v>2.347599561024331E-2</c:v>
                </c:pt>
                <c:pt idx="888">
                  <c:v>3.4742895285129388E-2</c:v>
                </c:pt>
                <c:pt idx="889">
                  <c:v>5.0572466139995123E-2</c:v>
                </c:pt>
                <c:pt idx="890">
                  <c:v>5.6067912592281291E-2</c:v>
                </c:pt>
                <c:pt idx="891">
                  <c:v>6.2850836908507179E-2</c:v>
                </c:pt>
                <c:pt idx="892">
                  <c:v>7.777438788319059E-2</c:v>
                </c:pt>
                <c:pt idx="893">
                  <c:v>9.3135999008094134E-2</c:v>
                </c:pt>
                <c:pt idx="894">
                  <c:v>0.12848553639186652</c:v>
                </c:pt>
                <c:pt idx="895">
                  <c:v>0.15785234806392565</c:v>
                </c:pt>
                <c:pt idx="896">
                  <c:v>0.16788692997407598</c:v>
                </c:pt>
                <c:pt idx="897">
                  <c:v>0.1608575699955859</c:v>
                </c:pt>
                <c:pt idx="898">
                  <c:v>0.12482515505942328</c:v>
                </c:pt>
                <c:pt idx="899">
                  <c:v>0.10793972327529636</c:v>
                </c:pt>
                <c:pt idx="900">
                  <c:v>8.4120176924254372E-2</c:v>
                </c:pt>
                <c:pt idx="901">
                  <c:v>7.8881993695214439E-2</c:v>
                </c:pt>
                <c:pt idx="902">
                  <c:v>8.7238152711363592E-2</c:v>
                </c:pt>
                <c:pt idx="903">
                  <c:v>7.9402442808091736E-2</c:v>
                </c:pt>
                <c:pt idx="904">
                  <c:v>7.8443886512648289E-2</c:v>
                </c:pt>
                <c:pt idx="905">
                  <c:v>7.2748587591714209E-2</c:v>
                </c:pt>
                <c:pt idx="906">
                  <c:v>5.7688588826149974E-2</c:v>
                </c:pt>
                <c:pt idx="907">
                  <c:v>5.6222302532794331E-2</c:v>
                </c:pt>
                <c:pt idx="908">
                  <c:v>5.7418030628669375E-2</c:v>
                </c:pt>
                <c:pt idx="909">
                  <c:v>5.932180947880912E-2</c:v>
                </c:pt>
                <c:pt idx="910">
                  <c:v>7.0340555424505527E-2</c:v>
                </c:pt>
                <c:pt idx="911">
                  <c:v>6.4825582998670223E-2</c:v>
                </c:pt>
                <c:pt idx="912">
                  <c:v>6.8828436550558453E-2</c:v>
                </c:pt>
                <c:pt idx="913">
                  <c:v>6.8902439603766644E-2</c:v>
                </c:pt>
                <c:pt idx="914">
                  <c:v>6.5595026093122816E-2</c:v>
                </c:pt>
                <c:pt idx="915">
                  <c:v>7.3727844312275304E-2</c:v>
                </c:pt>
                <c:pt idx="916">
                  <c:v>6.9607816051482946E-2</c:v>
                </c:pt>
                <c:pt idx="917">
                  <c:v>6.663388381808058E-2</c:v>
                </c:pt>
                <c:pt idx="918">
                  <c:v>6.5350529562908308E-2</c:v>
                </c:pt>
                <c:pt idx="919">
                  <c:v>6.5645409377467379E-2</c:v>
                </c:pt>
                <c:pt idx="920">
                  <c:v>6.197817825873296E-2</c:v>
                </c:pt>
                <c:pt idx="921">
                  <c:v>4.9588533477099253E-2</c:v>
                </c:pt>
                <c:pt idx="922">
                  <c:v>5.2057662691647077E-2</c:v>
                </c:pt>
                <c:pt idx="923">
                  <c:v>4.9861520788681543E-2</c:v>
                </c:pt>
                <c:pt idx="924">
                  <c:v>5.1549035930458356E-2</c:v>
                </c:pt>
                <c:pt idx="925">
                  <c:v>6.3075808854812315E-2</c:v>
                </c:pt>
                <c:pt idx="926">
                  <c:v>6.0140447413274178E-2</c:v>
                </c:pt>
                <c:pt idx="927">
                  <c:v>6.2787336316174266E-2</c:v>
                </c:pt>
                <c:pt idx="928">
                  <c:v>6.4692787080965666E-2</c:v>
                </c:pt>
                <c:pt idx="929">
                  <c:v>6.5870453856516895E-2</c:v>
                </c:pt>
                <c:pt idx="930">
                  <c:v>6.229744942436994E-2</c:v>
                </c:pt>
                <c:pt idx="931">
                  <c:v>5.5855798506657103E-2</c:v>
                </c:pt>
                <c:pt idx="932">
                  <c:v>4.6726239539675279E-2</c:v>
                </c:pt>
                <c:pt idx="933">
                  <c:v>3.9587424332289373E-2</c:v>
                </c:pt>
                <c:pt idx="934">
                  <c:v>4.3835262963210789E-2</c:v>
                </c:pt>
                <c:pt idx="935">
                  <c:v>3.8599743336180874E-2</c:v>
                </c:pt>
                <c:pt idx="936">
                  <c:v>3.8428994412926326E-2</c:v>
                </c:pt>
                <c:pt idx="937">
                  <c:v>4.420593776824884E-2</c:v>
                </c:pt>
                <c:pt idx="938">
                  <c:v>4.2742493301761893E-2</c:v>
                </c:pt>
                <c:pt idx="939">
                  <c:v>3.9995630008425487E-2</c:v>
                </c:pt>
                <c:pt idx="940">
                  <c:v>4.5975501369233632E-2</c:v>
                </c:pt>
                <c:pt idx="941">
                  <c:v>4.319118045644485E-2</c:v>
                </c:pt>
                <c:pt idx="942">
                  <c:v>4.5076911110847911E-2</c:v>
                </c:pt>
                <c:pt idx="943">
                  <c:v>4.6481604118670972E-2</c:v>
                </c:pt>
                <c:pt idx="944">
                  <c:v>5.2812888522337162E-2</c:v>
                </c:pt>
                <c:pt idx="945">
                  <c:v>5.6893972853885838E-2</c:v>
                </c:pt>
                <c:pt idx="946">
                  <c:v>6.0044091131315709E-2</c:v>
                </c:pt>
                <c:pt idx="947">
                  <c:v>6.5082909584675233E-2</c:v>
                </c:pt>
                <c:pt idx="948">
                  <c:v>5.7416389837808245E-2</c:v>
                </c:pt>
                <c:pt idx="949">
                  <c:v>4.5087071304795834E-2</c:v>
                </c:pt>
                <c:pt idx="950">
                  <c:v>4.0340395425527462E-2</c:v>
                </c:pt>
                <c:pt idx="951">
                  <c:v>4.0611613728888961E-2</c:v>
                </c:pt>
                <c:pt idx="952">
                  <c:v>3.6916190942751725E-2</c:v>
                </c:pt>
                <c:pt idx="953">
                  <c:v>3.628690583951126E-2</c:v>
                </c:pt>
                <c:pt idx="954">
                  <c:v>3.7592481917631135E-2</c:v>
                </c:pt>
                <c:pt idx="955">
                  <c:v>3.3775690072725295E-2</c:v>
                </c:pt>
                <c:pt idx="956">
                  <c:v>3.21455257037725E-2</c:v>
                </c:pt>
                <c:pt idx="957">
                  <c:v>3.2197506942297227E-2</c:v>
                </c:pt>
                <c:pt idx="958">
                  <c:v>2.6179274207327279E-2</c:v>
                </c:pt>
                <c:pt idx="959">
                  <c:v>2.1502022990088982E-2</c:v>
                </c:pt>
                <c:pt idx="960">
                  <c:v>1.9254448424356276E-2</c:v>
                </c:pt>
                <c:pt idx="961">
                  <c:v>2.2805156324300083E-2</c:v>
                </c:pt>
                <c:pt idx="962">
                  <c:v>2.3947043740822928E-2</c:v>
                </c:pt>
                <c:pt idx="963">
                  <c:v>2.7286991050635704E-2</c:v>
                </c:pt>
                <c:pt idx="964">
                  <c:v>2.3660379469715446E-2</c:v>
                </c:pt>
                <c:pt idx="965">
                  <c:v>2.6063221258208875E-2</c:v>
                </c:pt>
                <c:pt idx="966">
                  <c:v>2.8419835988006077E-2</c:v>
                </c:pt>
                <c:pt idx="967">
                  <c:v>3.3662016810323429E-2</c:v>
                </c:pt>
                <c:pt idx="968">
                  <c:v>3.3169914693589334E-2</c:v>
                </c:pt>
                <c:pt idx="969">
                  <c:v>2.8941551523677819E-2</c:v>
                </c:pt>
                <c:pt idx="970">
                  <c:v>2.5355579731175963E-2</c:v>
                </c:pt>
                <c:pt idx="971">
                  <c:v>2.3248530666942074E-2</c:v>
                </c:pt>
                <c:pt idx="972">
                  <c:v>2.8692403992782504E-2</c:v>
                </c:pt>
                <c:pt idx="973">
                  <c:v>2.9675287590563558E-2</c:v>
                </c:pt>
                <c:pt idx="974">
                  <c:v>3.8457676964213358E-2</c:v>
                </c:pt>
                <c:pt idx="975">
                  <c:v>4.681568081900421E-2</c:v>
                </c:pt>
                <c:pt idx="976">
                  <c:v>5.8019389871465515E-2</c:v>
                </c:pt>
                <c:pt idx="977">
                  <c:v>6.5127999615922E-2</c:v>
                </c:pt>
                <c:pt idx="978">
                  <c:v>5.968419576344982E-2</c:v>
                </c:pt>
                <c:pt idx="979">
                  <c:v>5.0597548815429765E-2</c:v>
                </c:pt>
                <c:pt idx="980">
                  <c:v>4.1563360458706608E-2</c:v>
                </c:pt>
                <c:pt idx="981">
                  <c:v>4.1522909715604663E-2</c:v>
                </c:pt>
                <c:pt idx="982">
                  <c:v>3.9691237946033707E-2</c:v>
                </c:pt>
                <c:pt idx="983">
                  <c:v>4.7292744225852501E-2</c:v>
                </c:pt>
                <c:pt idx="984">
                  <c:v>5.3117495686072588E-2</c:v>
                </c:pt>
                <c:pt idx="985">
                  <c:v>6.0047684311205669E-2</c:v>
                </c:pt>
                <c:pt idx="986">
                  <c:v>7.2175250168406258E-2</c:v>
                </c:pt>
                <c:pt idx="987">
                  <c:v>8.262061142695476E-2</c:v>
                </c:pt>
                <c:pt idx="988">
                  <c:v>7.8661360841678768E-2</c:v>
                </c:pt>
                <c:pt idx="989">
                  <c:v>8.1408012313091166E-2</c:v>
                </c:pt>
                <c:pt idx="990">
                  <c:v>8.7275301996560445E-2</c:v>
                </c:pt>
                <c:pt idx="991">
                  <c:v>8.0133601996110942E-2</c:v>
                </c:pt>
                <c:pt idx="992">
                  <c:v>9.2498422733896399E-2</c:v>
                </c:pt>
                <c:pt idx="993">
                  <c:v>0.10031941384313922</c:v>
                </c:pt>
                <c:pt idx="994">
                  <c:v>9.7376586777613558E-2</c:v>
                </c:pt>
                <c:pt idx="995">
                  <c:v>0.10041055874562001</c:v>
                </c:pt>
                <c:pt idx="996">
                  <c:v>9.891140630957504E-2</c:v>
                </c:pt>
                <c:pt idx="997">
                  <c:v>9.0770824999256636E-2</c:v>
                </c:pt>
                <c:pt idx="998">
                  <c:v>9.3330205770312868E-2</c:v>
                </c:pt>
                <c:pt idx="999">
                  <c:v>0.10163716589666372</c:v>
                </c:pt>
                <c:pt idx="1000">
                  <c:v>0.10042325599353054</c:v>
                </c:pt>
                <c:pt idx="1001">
                  <c:v>0.10668272533940421</c:v>
                </c:pt>
                <c:pt idx="1002">
                  <c:v>0.10631901063195334</c:v>
                </c:pt>
                <c:pt idx="1003">
                  <c:v>9.5672323445982227E-2</c:v>
                </c:pt>
                <c:pt idx="1004">
                  <c:v>9.7759447796179524E-2</c:v>
                </c:pt>
                <c:pt idx="1005">
                  <c:v>9.6472825817003754E-2</c:v>
                </c:pt>
                <c:pt idx="1006">
                  <c:v>9.3349228735215881E-2</c:v>
                </c:pt>
                <c:pt idx="1007">
                  <c:v>9.762515116418051E-2</c:v>
                </c:pt>
                <c:pt idx="1008">
                  <c:v>0.10090904130022167</c:v>
                </c:pt>
                <c:pt idx="1009">
                  <c:v>8.9175534976570131E-2</c:v>
                </c:pt>
                <c:pt idx="1010">
                  <c:v>0.10001166735086081</c:v>
                </c:pt>
                <c:pt idx="1011">
                  <c:v>0.10733359155511185</c:v>
                </c:pt>
                <c:pt idx="1012">
                  <c:v>0.1114910114914561</c:v>
                </c:pt>
                <c:pt idx="1013">
                  <c:v>0.12062265384983736</c:v>
                </c:pt>
                <c:pt idx="1014">
                  <c:v>0.11083185744127284</c:v>
                </c:pt>
                <c:pt idx="1015">
                  <c:v>9.6379905550688955E-2</c:v>
                </c:pt>
                <c:pt idx="1016">
                  <c:v>9.024818315233965E-2</c:v>
                </c:pt>
                <c:pt idx="1017">
                  <c:v>8.926661287492306E-2</c:v>
                </c:pt>
                <c:pt idx="1018">
                  <c:v>8.7198019179099265E-2</c:v>
                </c:pt>
                <c:pt idx="1019">
                  <c:v>9.4876753490013302E-2</c:v>
                </c:pt>
                <c:pt idx="1020">
                  <c:v>9.1779051398875822E-2</c:v>
                </c:pt>
                <c:pt idx="1021">
                  <c:v>8.8382475898604582E-2</c:v>
                </c:pt>
                <c:pt idx="1022">
                  <c:v>8.9707478118785877E-2</c:v>
                </c:pt>
                <c:pt idx="1023">
                  <c:v>9.131801267149571E-2</c:v>
                </c:pt>
                <c:pt idx="1024">
                  <c:v>8.9124751504232061E-2</c:v>
                </c:pt>
                <c:pt idx="1025">
                  <c:v>9.3849751875517959E-2</c:v>
                </c:pt>
                <c:pt idx="1026">
                  <c:v>0.103318948894493</c:v>
                </c:pt>
                <c:pt idx="1027">
                  <c:v>9.9659202148729822E-2</c:v>
                </c:pt>
                <c:pt idx="1028">
                  <c:v>0.10989031236428581</c:v>
                </c:pt>
                <c:pt idx="1029">
                  <c:v>0.10855058614609506</c:v>
                </c:pt>
                <c:pt idx="1030">
                  <c:v>0.1015484647050361</c:v>
                </c:pt>
                <c:pt idx="1031">
                  <c:v>0.1048393235154102</c:v>
                </c:pt>
                <c:pt idx="1032">
                  <c:v>9.9745880350392141E-2</c:v>
                </c:pt>
                <c:pt idx="1033">
                  <c:v>0.10141285830131261</c:v>
                </c:pt>
                <c:pt idx="1034">
                  <c:v>9.2413526472154284E-2</c:v>
                </c:pt>
                <c:pt idx="1035">
                  <c:v>8.0460398690289106E-2</c:v>
                </c:pt>
                <c:pt idx="1036">
                  <c:v>6.9744508719782522E-2</c:v>
                </c:pt>
                <c:pt idx="1037">
                  <c:v>5.345597450118636E-2</c:v>
                </c:pt>
                <c:pt idx="1038">
                  <c:v>6.0581509794747197E-2</c:v>
                </c:pt>
                <c:pt idx="1039">
                  <c:v>5.3256594839303388E-2</c:v>
                </c:pt>
                <c:pt idx="1040">
                  <c:v>4.4153730999568451E-2</c:v>
                </c:pt>
                <c:pt idx="1041">
                  <c:v>4.63350716370678E-2</c:v>
                </c:pt>
                <c:pt idx="1042">
                  <c:v>3.8698418751135291E-2</c:v>
                </c:pt>
                <c:pt idx="1043">
                  <c:v>4.1817521923489892E-2</c:v>
                </c:pt>
                <c:pt idx="1044">
                  <c:v>4.6390715252947946E-2</c:v>
                </c:pt>
                <c:pt idx="1045">
                  <c:v>5.6941724499133692E-2</c:v>
                </c:pt>
                <c:pt idx="1046">
                  <c:v>5.653220323086669E-2</c:v>
                </c:pt>
                <c:pt idx="1047">
                  <c:v>6.1394886818453683E-2</c:v>
                </c:pt>
                <c:pt idx="1048">
                  <c:v>6.5259718676948797E-2</c:v>
                </c:pt>
                <c:pt idx="1049">
                  <c:v>5.4588181193125147E-2</c:v>
                </c:pt>
                <c:pt idx="1050">
                  <c:v>5.7446732291901344E-2</c:v>
                </c:pt>
                <c:pt idx="1051">
                  <c:v>7.301940602132527E-2</c:v>
                </c:pt>
                <c:pt idx="1052">
                  <c:v>8.8489514182991738E-2</c:v>
                </c:pt>
                <c:pt idx="1053">
                  <c:v>9.6710971905335494E-2</c:v>
                </c:pt>
                <c:pt idx="1054">
                  <c:v>9.1952675496863992E-2</c:v>
                </c:pt>
                <c:pt idx="1055">
                  <c:v>8.652755883118185E-2</c:v>
                </c:pt>
                <c:pt idx="1056">
                  <c:v>8.076740896164146E-2</c:v>
                </c:pt>
                <c:pt idx="1057">
                  <c:v>8.6235077292384693E-2</c:v>
                </c:pt>
                <c:pt idx="1058">
                  <c:v>9.5291956839420794E-2</c:v>
                </c:pt>
                <c:pt idx="1059">
                  <c:v>9.6231368387593996E-2</c:v>
                </c:pt>
                <c:pt idx="1060">
                  <c:v>8.3424199843533664E-2</c:v>
                </c:pt>
                <c:pt idx="1061">
                  <c:v>8.4706915153345552E-2</c:v>
                </c:pt>
                <c:pt idx="1062">
                  <c:v>8.3747225690050719E-2</c:v>
                </c:pt>
                <c:pt idx="1063">
                  <c:v>8.5609255405071055E-2</c:v>
                </c:pt>
                <c:pt idx="1064">
                  <c:v>9.2044926639228433E-2</c:v>
                </c:pt>
                <c:pt idx="1065">
                  <c:v>8.6481794060920755E-2</c:v>
                </c:pt>
                <c:pt idx="1066">
                  <c:v>8.8788222351312701E-2</c:v>
                </c:pt>
                <c:pt idx="1067">
                  <c:v>7.3913119565650304E-2</c:v>
                </c:pt>
                <c:pt idx="1068">
                  <c:v>7.5106318339527273E-2</c:v>
                </c:pt>
                <c:pt idx="1069">
                  <c:v>6.50018758364201E-2</c:v>
                </c:pt>
                <c:pt idx="1070">
                  <c:v>6.0355889670750534E-2</c:v>
                </c:pt>
                <c:pt idx="1071">
                  <c:v>6.5263494313797035E-2</c:v>
                </c:pt>
                <c:pt idx="1072">
                  <c:v>6.9582975330050201E-2</c:v>
                </c:pt>
                <c:pt idx="1073">
                  <c:v>6.4990833409555013E-2</c:v>
                </c:pt>
                <c:pt idx="1074">
                  <c:v>5.8073052755539568E-2</c:v>
                </c:pt>
                <c:pt idx="1075">
                  <c:v>5.5717991274049056E-2</c:v>
                </c:pt>
                <c:pt idx="1076">
                  <c:v>3.6352857756097957E-2</c:v>
                </c:pt>
                <c:pt idx="1077">
                  <c:v>4.0068478562598306E-2</c:v>
                </c:pt>
                <c:pt idx="1078">
                  <c:v>4.5502239852051457E-2</c:v>
                </c:pt>
                <c:pt idx="1079">
                  <c:v>4.1337857292690267E-2</c:v>
                </c:pt>
                <c:pt idx="1080">
                  <c:v>5.4270152757512194E-2</c:v>
                </c:pt>
                <c:pt idx="1081">
                  <c:v>5.9866290889061327E-2</c:v>
                </c:pt>
                <c:pt idx="1082">
                  <c:v>6.0254894882342022E-2</c:v>
                </c:pt>
                <c:pt idx="1083">
                  <c:v>6.2631709886338455E-2</c:v>
                </c:pt>
                <c:pt idx="1084">
                  <c:v>7.1325692811472038E-2</c:v>
                </c:pt>
                <c:pt idx="1085">
                  <c:v>7.3181810711942172E-2</c:v>
                </c:pt>
                <c:pt idx="1086">
                  <c:v>7.3678292272788645E-2</c:v>
                </c:pt>
                <c:pt idx="1087">
                  <c:v>7.3160441537959267E-2</c:v>
                </c:pt>
              </c:numCache>
            </c:numRef>
          </c:val>
          <c:extLst>
            <c:ext xmlns:c16="http://schemas.microsoft.com/office/drawing/2014/chart" uri="{C3380CC4-5D6E-409C-BE32-E72D297353CC}">
              <c16:uniqueId val="{00000004-2B5F-4852-990D-D4FC3BD1DE07}"/>
            </c:ext>
          </c:extLst>
        </c:ser>
        <c:dLbls>
          <c:showLegendKey val="0"/>
          <c:showVal val="0"/>
          <c:showCatName val="0"/>
          <c:showSerName val="0"/>
          <c:showPercent val="0"/>
          <c:showBubbleSize val="0"/>
        </c:dLbls>
        <c:axId val="699939456"/>
        <c:axId val="699974016"/>
      </c:areaChart>
      <c:areaChart>
        <c:grouping val="stacked"/>
        <c:varyColors val="0"/>
        <c:ser>
          <c:idx val="6"/>
          <c:order val="6"/>
          <c:tx>
            <c:strRef>
              <c:f>'Finansiel stressindikator'!$H$7</c:f>
              <c:strCache>
                <c:ptCount val="1"/>
                <c:pt idx="0">
                  <c:v>Korrelationsbidrag</c:v>
                </c:pt>
              </c:strCache>
            </c:strRef>
          </c:tx>
          <c:spPr>
            <a:solidFill>
              <a:schemeClr val="accent6"/>
            </a:solidFill>
          </c:spP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stressindikator'!$H$8:$H$1095</c:f>
              <c:numCache>
                <c:formatCode>0.000</c:formatCode>
                <c:ptCount val="1088"/>
                <c:pt idx="0">
                  <c:v>-0.11387569910480411</c:v>
                </c:pt>
                <c:pt idx="1">
                  <c:v>-0.11868397895097499</c:v>
                </c:pt>
                <c:pt idx="2">
                  <c:v>-0.13357682378004376</c:v>
                </c:pt>
                <c:pt idx="3">
                  <c:v>-0.15746542213024728</c:v>
                </c:pt>
                <c:pt idx="4">
                  <c:v>-0.16573947397338301</c:v>
                </c:pt>
                <c:pt idx="5">
                  <c:v>-0.16803120093178375</c:v>
                </c:pt>
                <c:pt idx="6">
                  <c:v>-0.15284358213044458</c:v>
                </c:pt>
                <c:pt idx="7">
                  <c:v>-0.167372727386839</c:v>
                </c:pt>
                <c:pt idx="8">
                  <c:v>-0.17455444864364589</c:v>
                </c:pt>
                <c:pt idx="9">
                  <c:v>-0.16943809549175798</c:v>
                </c:pt>
                <c:pt idx="10">
                  <c:v>-0.1802944868178416</c:v>
                </c:pt>
                <c:pt idx="11">
                  <c:v>-0.14741228576774107</c:v>
                </c:pt>
                <c:pt idx="12">
                  <c:v>-0.13165418609525376</c:v>
                </c:pt>
                <c:pt idx="13">
                  <c:v>-0.12896521079469531</c:v>
                </c:pt>
                <c:pt idx="14">
                  <c:v>-0.13022430483130634</c:v>
                </c:pt>
                <c:pt idx="15">
                  <c:v>-0.15907394187216317</c:v>
                </c:pt>
                <c:pt idx="16">
                  <c:v>-0.16988738245732146</c:v>
                </c:pt>
                <c:pt idx="17">
                  <c:v>-0.17830173151015538</c:v>
                </c:pt>
                <c:pt idx="18">
                  <c:v>-0.17466621431509247</c:v>
                </c:pt>
                <c:pt idx="19">
                  <c:v>-0.1662580634047584</c:v>
                </c:pt>
                <c:pt idx="20">
                  <c:v>-0.16101871786044947</c:v>
                </c:pt>
                <c:pt idx="21">
                  <c:v>-0.15252021984579184</c:v>
                </c:pt>
                <c:pt idx="22">
                  <c:v>-0.14681707745248923</c:v>
                </c:pt>
                <c:pt idx="23">
                  <c:v>-0.12835983592402839</c:v>
                </c:pt>
                <c:pt idx="24">
                  <c:v>-0.12100449308998673</c:v>
                </c:pt>
                <c:pt idx="25">
                  <c:v>-0.12378111501225456</c:v>
                </c:pt>
                <c:pt idx="26">
                  <c:v>-0.12184090495542896</c:v>
                </c:pt>
                <c:pt idx="27">
                  <c:v>-0.12899914467217549</c:v>
                </c:pt>
                <c:pt idx="28">
                  <c:v>-0.13807874975371259</c:v>
                </c:pt>
                <c:pt idx="29">
                  <c:v>-0.13651305594270047</c:v>
                </c:pt>
                <c:pt idx="30">
                  <c:v>-0.14749945546862969</c:v>
                </c:pt>
                <c:pt idx="31">
                  <c:v>-0.13910300303085296</c:v>
                </c:pt>
                <c:pt idx="32">
                  <c:v>-0.15273061328238108</c:v>
                </c:pt>
                <c:pt idx="33">
                  <c:v>-0.15807620460230565</c:v>
                </c:pt>
                <c:pt idx="34">
                  <c:v>-0.14434014998861927</c:v>
                </c:pt>
                <c:pt idx="35">
                  <c:v>-0.1519347662655319</c:v>
                </c:pt>
                <c:pt idx="36">
                  <c:v>-0.15804813775418131</c:v>
                </c:pt>
                <c:pt idx="37">
                  <c:v>-0.15922712265487501</c:v>
                </c:pt>
                <c:pt idx="38">
                  <c:v>-0.17603314035349851</c:v>
                </c:pt>
                <c:pt idx="39">
                  <c:v>-0.18088878680836445</c:v>
                </c:pt>
                <c:pt idx="40">
                  <c:v>-0.17018278044138024</c:v>
                </c:pt>
                <c:pt idx="41">
                  <c:v>-0.17487893748800015</c:v>
                </c:pt>
                <c:pt idx="42">
                  <c:v>-0.16260767825607614</c:v>
                </c:pt>
                <c:pt idx="43">
                  <c:v>-0.15258446006122939</c:v>
                </c:pt>
                <c:pt idx="44">
                  <c:v>-0.13867467895349703</c:v>
                </c:pt>
                <c:pt idx="45">
                  <c:v>-0.11982809025351344</c:v>
                </c:pt>
                <c:pt idx="46">
                  <c:v>-0.11731813718347163</c:v>
                </c:pt>
                <c:pt idx="47">
                  <c:v>-0.11664143823220696</c:v>
                </c:pt>
                <c:pt idx="48">
                  <c:v>-0.11019449269943547</c:v>
                </c:pt>
                <c:pt idx="49">
                  <c:v>-0.1131133633228959</c:v>
                </c:pt>
                <c:pt idx="50">
                  <c:v>-0.12147417316351253</c:v>
                </c:pt>
                <c:pt idx="51">
                  <c:v>-0.12798495114889299</c:v>
                </c:pt>
                <c:pt idx="52">
                  <c:v>-0.14407103135997759</c:v>
                </c:pt>
                <c:pt idx="53">
                  <c:v>-0.16328565780783336</c:v>
                </c:pt>
                <c:pt idx="54">
                  <c:v>-0.15384272524356141</c:v>
                </c:pt>
                <c:pt idx="55">
                  <c:v>-0.14954903745761422</c:v>
                </c:pt>
                <c:pt idx="56">
                  <c:v>-0.14154476832159349</c:v>
                </c:pt>
                <c:pt idx="57">
                  <c:v>-0.11883485088066684</c:v>
                </c:pt>
                <c:pt idx="58">
                  <c:v>-0.12612602703142164</c:v>
                </c:pt>
                <c:pt idx="59">
                  <c:v>-0.1350652757427267</c:v>
                </c:pt>
                <c:pt idx="60">
                  <c:v>-0.13782127962523155</c:v>
                </c:pt>
                <c:pt idx="61">
                  <c:v>-0.15599520905624845</c:v>
                </c:pt>
                <c:pt idx="62">
                  <c:v>-0.15871236232334862</c:v>
                </c:pt>
                <c:pt idx="63">
                  <c:v>-0.15807677065644518</c:v>
                </c:pt>
                <c:pt idx="64">
                  <c:v>-0.14979938811174637</c:v>
                </c:pt>
                <c:pt idx="65">
                  <c:v>-0.13284673981259026</c:v>
                </c:pt>
                <c:pt idx="66">
                  <c:v>-0.11970602566661523</c:v>
                </c:pt>
                <c:pt idx="67">
                  <c:v>-0.11787886142315213</c:v>
                </c:pt>
                <c:pt idx="68">
                  <c:v>-0.12848067660690979</c:v>
                </c:pt>
                <c:pt idx="69">
                  <c:v>-0.14013441956386188</c:v>
                </c:pt>
                <c:pt idx="70">
                  <c:v>-0.13215645623882102</c:v>
                </c:pt>
                <c:pt idx="71">
                  <c:v>-0.10831336323040296</c:v>
                </c:pt>
                <c:pt idx="72">
                  <c:v>-9.5472193269126523E-2</c:v>
                </c:pt>
                <c:pt idx="73">
                  <c:v>-8.1052624354847738E-2</c:v>
                </c:pt>
                <c:pt idx="74">
                  <c:v>-6.770246869352553E-2</c:v>
                </c:pt>
                <c:pt idx="75">
                  <c:v>-7.0903423361310794E-2</c:v>
                </c:pt>
                <c:pt idx="76">
                  <c:v>-5.1780604468238803E-2</c:v>
                </c:pt>
                <c:pt idx="77">
                  <c:v>-3.695192134236977E-2</c:v>
                </c:pt>
                <c:pt idx="78">
                  <c:v>-3.8244403263631183E-2</c:v>
                </c:pt>
                <c:pt idx="79">
                  <c:v>-3.1231836884069136E-2</c:v>
                </c:pt>
                <c:pt idx="80">
                  <c:v>-3.585127918925568E-2</c:v>
                </c:pt>
                <c:pt idx="81">
                  <c:v>-3.3826900312795422E-2</c:v>
                </c:pt>
                <c:pt idx="82">
                  <c:v>-3.437176030294696E-2</c:v>
                </c:pt>
                <c:pt idx="83">
                  <c:v>-3.4770877177595527E-2</c:v>
                </c:pt>
                <c:pt idx="84">
                  <c:v>-3.183284999772816E-2</c:v>
                </c:pt>
                <c:pt idx="85">
                  <c:v>-2.9250354230032118E-2</c:v>
                </c:pt>
                <c:pt idx="86">
                  <c:v>-2.3554283986555916E-2</c:v>
                </c:pt>
                <c:pt idx="87">
                  <c:v>-1.9912199442344999E-2</c:v>
                </c:pt>
                <c:pt idx="88">
                  <c:v>-1.8307140994370266E-2</c:v>
                </c:pt>
                <c:pt idx="89">
                  <c:v>-1.8001452938272801E-2</c:v>
                </c:pt>
                <c:pt idx="90">
                  <c:v>-1.737641397849065E-2</c:v>
                </c:pt>
                <c:pt idx="91">
                  <c:v>-1.6738993281681602E-2</c:v>
                </c:pt>
                <c:pt idx="92">
                  <c:v>-2.0788706529985601E-2</c:v>
                </c:pt>
                <c:pt idx="93">
                  <c:v>-2.4154850942211842E-2</c:v>
                </c:pt>
                <c:pt idx="94">
                  <c:v>-2.5594212311804199E-2</c:v>
                </c:pt>
                <c:pt idx="95">
                  <c:v>-2.3031225339206374E-2</c:v>
                </c:pt>
                <c:pt idx="96">
                  <c:v>-1.5548473459454891E-2</c:v>
                </c:pt>
                <c:pt idx="97">
                  <c:v>-1.6771918916844916E-2</c:v>
                </c:pt>
                <c:pt idx="98">
                  <c:v>-1.7919336942485528E-2</c:v>
                </c:pt>
                <c:pt idx="99">
                  <c:v>-2.2260447643673423E-2</c:v>
                </c:pt>
                <c:pt idx="100">
                  <c:v>-2.5337380277748345E-2</c:v>
                </c:pt>
                <c:pt idx="101">
                  <c:v>-1.9617297819563256E-2</c:v>
                </c:pt>
                <c:pt idx="102">
                  <c:v>-1.9635992091747628E-2</c:v>
                </c:pt>
                <c:pt idx="103">
                  <c:v>-1.6154782834828352E-2</c:v>
                </c:pt>
                <c:pt idx="104">
                  <c:v>-1.4101912631025539E-2</c:v>
                </c:pt>
                <c:pt idx="105">
                  <c:v>-1.4280717686244809E-2</c:v>
                </c:pt>
                <c:pt idx="106">
                  <c:v>-1.0960084768885131E-2</c:v>
                </c:pt>
                <c:pt idx="107">
                  <c:v>-9.4682169868026064E-3</c:v>
                </c:pt>
                <c:pt idx="108">
                  <c:v>-7.9136864380519589E-3</c:v>
                </c:pt>
                <c:pt idx="109">
                  <c:v>-6.3562082370500136E-3</c:v>
                </c:pt>
                <c:pt idx="110">
                  <c:v>-5.8350820963541938E-3</c:v>
                </c:pt>
                <c:pt idx="111">
                  <c:v>-5.976032151706577E-3</c:v>
                </c:pt>
                <c:pt idx="112">
                  <c:v>-6.8206105977202669E-3</c:v>
                </c:pt>
                <c:pt idx="113">
                  <c:v>-7.2816953907158879E-3</c:v>
                </c:pt>
                <c:pt idx="114">
                  <c:v>-8.2806083986170231E-3</c:v>
                </c:pt>
                <c:pt idx="115">
                  <c:v>-7.9133965081656793E-3</c:v>
                </c:pt>
                <c:pt idx="116">
                  <c:v>-7.3338948269347295E-3</c:v>
                </c:pt>
                <c:pt idx="117">
                  <c:v>-6.2919439705113808E-3</c:v>
                </c:pt>
                <c:pt idx="118">
                  <c:v>-9.6061236639324171E-3</c:v>
                </c:pt>
                <c:pt idx="119">
                  <c:v>-1.2693003336843867E-2</c:v>
                </c:pt>
                <c:pt idx="120">
                  <c:v>-1.6842075615718627E-2</c:v>
                </c:pt>
                <c:pt idx="121">
                  <c:v>-1.7785055258981844E-2</c:v>
                </c:pt>
                <c:pt idx="122">
                  <c:v>-1.4863812052881592E-2</c:v>
                </c:pt>
                <c:pt idx="123">
                  <c:v>-1.4747830680096996E-2</c:v>
                </c:pt>
                <c:pt idx="124">
                  <c:v>-1.4185335312868752E-2</c:v>
                </c:pt>
                <c:pt idx="125">
                  <c:v>-1.802992609090158E-2</c:v>
                </c:pt>
                <c:pt idx="126">
                  <c:v>-1.9973027868176604E-2</c:v>
                </c:pt>
                <c:pt idx="127">
                  <c:v>-2.0850572666548287E-2</c:v>
                </c:pt>
                <c:pt idx="128">
                  <c:v>-2.099424634162407E-2</c:v>
                </c:pt>
                <c:pt idx="129">
                  <c:v>-2.0031036715315371E-2</c:v>
                </c:pt>
                <c:pt idx="130">
                  <c:v>-2.2739676786078342E-2</c:v>
                </c:pt>
                <c:pt idx="131">
                  <c:v>-1.9969202604797023E-2</c:v>
                </c:pt>
                <c:pt idx="132">
                  <c:v>-1.7390987276427385E-2</c:v>
                </c:pt>
                <c:pt idx="133">
                  <c:v>-1.5033162239287287E-2</c:v>
                </c:pt>
                <c:pt idx="134">
                  <c:v>-1.0351856947809525E-2</c:v>
                </c:pt>
                <c:pt idx="135">
                  <c:v>-9.8865291841389244E-3</c:v>
                </c:pt>
                <c:pt idx="136">
                  <c:v>-1.1724395998558707E-2</c:v>
                </c:pt>
                <c:pt idx="137">
                  <c:v>-1.0133038798715674E-2</c:v>
                </c:pt>
                <c:pt idx="138">
                  <c:v>-8.5826530442748086E-3</c:v>
                </c:pt>
                <c:pt idx="139">
                  <c:v>-8.915998920635923E-3</c:v>
                </c:pt>
                <c:pt idx="140">
                  <c:v>-5.2284758136487003E-3</c:v>
                </c:pt>
                <c:pt idx="141">
                  <c:v>-6.7124635343024652E-3</c:v>
                </c:pt>
                <c:pt idx="142">
                  <c:v>-7.7654412527872058E-3</c:v>
                </c:pt>
                <c:pt idx="143">
                  <c:v>-9.5776435979954277E-3</c:v>
                </c:pt>
                <c:pt idx="144">
                  <c:v>-1.2181908443294559E-2</c:v>
                </c:pt>
                <c:pt idx="145">
                  <c:v>-1.4381632766583149E-2</c:v>
                </c:pt>
                <c:pt idx="146">
                  <c:v>-1.615718210348234E-2</c:v>
                </c:pt>
                <c:pt idx="147">
                  <c:v>-1.6600834368958622E-2</c:v>
                </c:pt>
                <c:pt idx="148">
                  <c:v>-1.7142627623611101E-2</c:v>
                </c:pt>
                <c:pt idx="149">
                  <c:v>-1.926482045691022E-2</c:v>
                </c:pt>
                <c:pt idx="150">
                  <c:v>-1.6948307155659079E-2</c:v>
                </c:pt>
                <c:pt idx="151">
                  <c:v>-1.3948701293202484E-2</c:v>
                </c:pt>
                <c:pt idx="152">
                  <c:v>-1.3402721084917399E-2</c:v>
                </c:pt>
                <c:pt idx="153">
                  <c:v>-7.4169549165543427E-3</c:v>
                </c:pt>
                <c:pt idx="154">
                  <c:v>-8.7691583710751073E-3</c:v>
                </c:pt>
                <c:pt idx="155">
                  <c:v>-1.0092609087933115E-2</c:v>
                </c:pt>
                <c:pt idx="156">
                  <c:v>-8.1918330853177485E-3</c:v>
                </c:pt>
                <c:pt idx="157">
                  <c:v>-1.1271496698266839E-2</c:v>
                </c:pt>
                <c:pt idx="158">
                  <c:v>-1.0678838698166986E-2</c:v>
                </c:pt>
                <c:pt idx="159">
                  <c:v>-1.1074605668381657E-2</c:v>
                </c:pt>
                <c:pt idx="160">
                  <c:v>-1.1541527066138049E-2</c:v>
                </c:pt>
                <c:pt idx="161">
                  <c:v>-9.2751714434333721E-3</c:v>
                </c:pt>
                <c:pt idx="162">
                  <c:v>-8.6607004021271236E-3</c:v>
                </c:pt>
                <c:pt idx="163">
                  <c:v>-8.1256315662192741E-3</c:v>
                </c:pt>
                <c:pt idx="164">
                  <c:v>-7.6549082813092972E-3</c:v>
                </c:pt>
                <c:pt idx="165">
                  <c:v>-7.4371766557386892E-3</c:v>
                </c:pt>
                <c:pt idx="166">
                  <c:v>-1.0020663639564456E-2</c:v>
                </c:pt>
                <c:pt idx="167">
                  <c:v>-1.2977211123604213E-2</c:v>
                </c:pt>
                <c:pt idx="168">
                  <c:v>-1.372268406040629E-2</c:v>
                </c:pt>
                <c:pt idx="169">
                  <c:v>-1.5008791947113451E-2</c:v>
                </c:pt>
                <c:pt idx="170">
                  <c:v>-1.2863657316900187E-2</c:v>
                </c:pt>
                <c:pt idx="171">
                  <c:v>-1.0208481313296269E-2</c:v>
                </c:pt>
                <c:pt idx="172">
                  <c:v>-1.0264580027770087E-2</c:v>
                </c:pt>
                <c:pt idx="173">
                  <c:v>-1.6871164273155825E-2</c:v>
                </c:pt>
                <c:pt idx="174">
                  <c:v>-2.2013001366554846E-2</c:v>
                </c:pt>
                <c:pt idx="175">
                  <c:v>-2.6702183249638578E-2</c:v>
                </c:pt>
                <c:pt idx="176">
                  <c:v>-3.5244928163105871E-2</c:v>
                </c:pt>
                <c:pt idx="177">
                  <c:v>-3.3004152937307074E-2</c:v>
                </c:pt>
                <c:pt idx="178">
                  <c:v>-3.1949467215764027E-2</c:v>
                </c:pt>
                <c:pt idx="179">
                  <c:v>-3.9376646290172734E-2</c:v>
                </c:pt>
                <c:pt idx="180">
                  <c:v>-3.5649759590978519E-2</c:v>
                </c:pt>
                <c:pt idx="181">
                  <c:v>-3.3212225421466651E-2</c:v>
                </c:pt>
                <c:pt idx="182">
                  <c:v>-3.5597545871718261E-2</c:v>
                </c:pt>
                <c:pt idx="183">
                  <c:v>-2.4439806944014195E-2</c:v>
                </c:pt>
                <c:pt idx="184">
                  <c:v>-2.4610772514108162E-2</c:v>
                </c:pt>
                <c:pt idx="185">
                  <c:v>-2.2581651215877088E-2</c:v>
                </c:pt>
                <c:pt idx="186">
                  <c:v>-1.7961936435045428E-2</c:v>
                </c:pt>
                <c:pt idx="187">
                  <c:v>-1.8642657947962035E-2</c:v>
                </c:pt>
                <c:pt idx="188">
                  <c:v>-1.4957860058838146E-2</c:v>
                </c:pt>
                <c:pt idx="189">
                  <c:v>-1.715856133204359E-2</c:v>
                </c:pt>
                <c:pt idx="190">
                  <c:v>-1.8163863844710734E-2</c:v>
                </c:pt>
                <c:pt idx="191">
                  <c:v>-2.0359929388132594E-2</c:v>
                </c:pt>
                <c:pt idx="192">
                  <c:v>-2.212379138050416E-2</c:v>
                </c:pt>
                <c:pt idx="193">
                  <c:v>-2.2859541629614191E-2</c:v>
                </c:pt>
                <c:pt idx="194">
                  <c:v>-2.152085067879736E-2</c:v>
                </c:pt>
                <c:pt idx="195">
                  <c:v>-1.8150097855780832E-2</c:v>
                </c:pt>
                <c:pt idx="196">
                  <c:v>-1.8812753701507395E-2</c:v>
                </c:pt>
                <c:pt idx="197">
                  <c:v>-2.0001978318102534E-2</c:v>
                </c:pt>
                <c:pt idx="198">
                  <c:v>-2.0752471268797146E-2</c:v>
                </c:pt>
                <c:pt idx="199">
                  <c:v>-2.1683239079169511E-2</c:v>
                </c:pt>
                <c:pt idx="200">
                  <c:v>-2.0199190881181078E-2</c:v>
                </c:pt>
                <c:pt idx="201">
                  <c:v>-2.0171548659301944E-2</c:v>
                </c:pt>
                <c:pt idx="202">
                  <c:v>-1.9676098663262309E-2</c:v>
                </c:pt>
                <c:pt idx="203">
                  <c:v>-2.1657746573135864E-2</c:v>
                </c:pt>
                <c:pt idx="204">
                  <c:v>-2.2050517202770001E-2</c:v>
                </c:pt>
                <c:pt idx="205">
                  <c:v>-1.825417152347724E-2</c:v>
                </c:pt>
                <c:pt idx="206">
                  <c:v>-2.1788171037830942E-2</c:v>
                </c:pt>
                <c:pt idx="207">
                  <c:v>-2.3031305667789465E-2</c:v>
                </c:pt>
                <c:pt idx="208">
                  <c:v>-2.195196619391411E-2</c:v>
                </c:pt>
                <c:pt idx="209">
                  <c:v>-2.3356817333656313E-2</c:v>
                </c:pt>
                <c:pt idx="210">
                  <c:v>-2.1280712553034778E-2</c:v>
                </c:pt>
                <c:pt idx="211">
                  <c:v>-2.0130360164236305E-2</c:v>
                </c:pt>
                <c:pt idx="212">
                  <c:v>-2.1368915879467501E-2</c:v>
                </c:pt>
                <c:pt idx="213">
                  <c:v>-2.1369406888497144E-2</c:v>
                </c:pt>
                <c:pt idx="214">
                  <c:v>-2.7073969468493025E-2</c:v>
                </c:pt>
                <c:pt idx="215">
                  <c:v>-3.3577125551768339E-2</c:v>
                </c:pt>
                <c:pt idx="216">
                  <c:v>-4.1156800124406534E-2</c:v>
                </c:pt>
                <c:pt idx="217">
                  <c:v>-5.0519697086654186E-2</c:v>
                </c:pt>
                <c:pt idx="218">
                  <c:v>-5.29717049872174E-2</c:v>
                </c:pt>
                <c:pt idx="219">
                  <c:v>-5.2585405182579315E-2</c:v>
                </c:pt>
                <c:pt idx="220">
                  <c:v>-5.0966728808001932E-2</c:v>
                </c:pt>
                <c:pt idx="221">
                  <c:v>-4.5374657323567449E-2</c:v>
                </c:pt>
                <c:pt idx="222">
                  <c:v>-3.9102507243758425E-2</c:v>
                </c:pt>
                <c:pt idx="223">
                  <c:v>-3.6816520688548682E-2</c:v>
                </c:pt>
                <c:pt idx="224">
                  <c:v>-3.2180428111183129E-2</c:v>
                </c:pt>
                <c:pt idx="225">
                  <c:v>-3.3580492271796436E-2</c:v>
                </c:pt>
                <c:pt idx="226">
                  <c:v>-3.3272412107704458E-2</c:v>
                </c:pt>
                <c:pt idx="227">
                  <c:v>-3.11398518460346E-2</c:v>
                </c:pt>
                <c:pt idx="228">
                  <c:v>-3.6942794858152439E-2</c:v>
                </c:pt>
                <c:pt idx="229">
                  <c:v>-3.9955327539081403E-2</c:v>
                </c:pt>
                <c:pt idx="230">
                  <c:v>-4.3239827989549964E-2</c:v>
                </c:pt>
                <c:pt idx="231">
                  <c:v>-4.4298846688789112E-2</c:v>
                </c:pt>
                <c:pt idx="232">
                  <c:v>-4.3764332997050126E-2</c:v>
                </c:pt>
                <c:pt idx="233">
                  <c:v>-4.2539280693075582E-2</c:v>
                </c:pt>
                <c:pt idx="234">
                  <c:v>-4.10804770476835E-2</c:v>
                </c:pt>
                <c:pt idx="235">
                  <c:v>-5.7791705700466489E-2</c:v>
                </c:pt>
                <c:pt idx="236">
                  <c:v>-7.0149031346957935E-2</c:v>
                </c:pt>
                <c:pt idx="237">
                  <c:v>-9.0575018025114196E-2</c:v>
                </c:pt>
                <c:pt idx="238">
                  <c:v>-0.1162440050739719</c:v>
                </c:pt>
                <c:pt idx="239">
                  <c:v>-0.12842725714616054</c:v>
                </c:pt>
                <c:pt idx="240">
                  <c:v>-0.13537676672404181</c:v>
                </c:pt>
                <c:pt idx="241">
                  <c:v>-0.1274819214115861</c:v>
                </c:pt>
                <c:pt idx="242">
                  <c:v>-0.12681656357244497</c:v>
                </c:pt>
                <c:pt idx="243">
                  <c:v>-0.13323943407938527</c:v>
                </c:pt>
                <c:pt idx="244">
                  <c:v>-0.13428540997847932</c:v>
                </c:pt>
                <c:pt idx="245">
                  <c:v>-0.13603636877020919</c:v>
                </c:pt>
                <c:pt idx="246">
                  <c:v>-0.133039552717934</c:v>
                </c:pt>
                <c:pt idx="247">
                  <c:v>-0.11830323865085712</c:v>
                </c:pt>
                <c:pt idx="248">
                  <c:v>-0.13306657282624865</c:v>
                </c:pt>
                <c:pt idx="249">
                  <c:v>-0.14460596387027561</c:v>
                </c:pt>
                <c:pt idx="250">
                  <c:v>-0.14891686017386485</c:v>
                </c:pt>
                <c:pt idx="251">
                  <c:v>-0.16887285328357632</c:v>
                </c:pt>
                <c:pt idx="252">
                  <c:v>-0.16392616919831199</c:v>
                </c:pt>
                <c:pt idx="253">
                  <c:v>-0.18306485461262439</c:v>
                </c:pt>
                <c:pt idx="254">
                  <c:v>-0.19287596392155931</c:v>
                </c:pt>
                <c:pt idx="255">
                  <c:v>-0.18351352506628704</c:v>
                </c:pt>
                <c:pt idx="256">
                  <c:v>-0.17390867189855863</c:v>
                </c:pt>
                <c:pt idx="257">
                  <c:v>-0.15629414759577598</c:v>
                </c:pt>
                <c:pt idx="258">
                  <c:v>-0.16200814871964248</c:v>
                </c:pt>
                <c:pt idx="259">
                  <c:v>-0.16065534208673654</c:v>
                </c:pt>
                <c:pt idx="260">
                  <c:v>-0.18039947645759336</c:v>
                </c:pt>
                <c:pt idx="261">
                  <c:v>-0.20090748406618647</c:v>
                </c:pt>
                <c:pt idx="262">
                  <c:v>-0.19369068647276988</c:v>
                </c:pt>
                <c:pt idx="263">
                  <c:v>-0.19379953439537079</c:v>
                </c:pt>
                <c:pt idx="264">
                  <c:v>-0.17247804862288102</c:v>
                </c:pt>
                <c:pt idx="265">
                  <c:v>-0.13960247161846673</c:v>
                </c:pt>
                <c:pt idx="266">
                  <c:v>-0.13096610226127192</c:v>
                </c:pt>
                <c:pt idx="267">
                  <c:v>-0.11553590811375919</c:v>
                </c:pt>
                <c:pt idx="268">
                  <c:v>-0.11899280993971406</c:v>
                </c:pt>
                <c:pt idx="269">
                  <c:v>-0.13926299118907409</c:v>
                </c:pt>
                <c:pt idx="270">
                  <c:v>-0.14216602210830975</c:v>
                </c:pt>
                <c:pt idx="271">
                  <c:v>-0.15181368209744134</c:v>
                </c:pt>
                <c:pt idx="272">
                  <c:v>-0.14792654621677681</c:v>
                </c:pt>
                <c:pt idx="273">
                  <c:v>-0.13699795493502187</c:v>
                </c:pt>
                <c:pt idx="274">
                  <c:v>-0.14219055227932537</c:v>
                </c:pt>
                <c:pt idx="275">
                  <c:v>-0.13330386404558037</c:v>
                </c:pt>
                <c:pt idx="276">
                  <c:v>-0.13026728326896264</c:v>
                </c:pt>
                <c:pt idx="277">
                  <c:v>-0.11457905494646631</c:v>
                </c:pt>
                <c:pt idx="278">
                  <c:v>-0.10243488915449389</c:v>
                </c:pt>
                <c:pt idx="279">
                  <c:v>-0.11631556105918234</c:v>
                </c:pt>
                <c:pt idx="280">
                  <c:v>-0.13751674617488485</c:v>
                </c:pt>
                <c:pt idx="281">
                  <c:v>-0.16180488990679981</c:v>
                </c:pt>
                <c:pt idx="282">
                  <c:v>-0.17510248863258843</c:v>
                </c:pt>
                <c:pt idx="283">
                  <c:v>-0.17347951637263337</c:v>
                </c:pt>
                <c:pt idx="284">
                  <c:v>-0.18169940771073795</c:v>
                </c:pt>
                <c:pt idx="285">
                  <c:v>-0.18077848987829931</c:v>
                </c:pt>
                <c:pt idx="286">
                  <c:v>-0.17658232479248515</c:v>
                </c:pt>
                <c:pt idx="287">
                  <c:v>-0.18255287171140949</c:v>
                </c:pt>
                <c:pt idx="288">
                  <c:v>-0.15115121086403027</c:v>
                </c:pt>
                <c:pt idx="289">
                  <c:v>-0.1658116050409888</c:v>
                </c:pt>
                <c:pt idx="290">
                  <c:v>-0.17202280767273814</c:v>
                </c:pt>
                <c:pt idx="291">
                  <c:v>-0.17381814457050931</c:v>
                </c:pt>
                <c:pt idx="292">
                  <c:v>-0.18749229768495013</c:v>
                </c:pt>
                <c:pt idx="293">
                  <c:v>-0.18388618957958858</c:v>
                </c:pt>
                <c:pt idx="294">
                  <c:v>-0.19860375367383515</c:v>
                </c:pt>
                <c:pt idx="295">
                  <c:v>-0.20701950890210186</c:v>
                </c:pt>
                <c:pt idx="296">
                  <c:v>-0.22191239114576233</c:v>
                </c:pt>
                <c:pt idx="297">
                  <c:v>-0.21829684753811729</c:v>
                </c:pt>
                <c:pt idx="298">
                  <c:v>-0.19674499725750683</c:v>
                </c:pt>
                <c:pt idx="299">
                  <c:v>-0.17701239174818695</c:v>
                </c:pt>
                <c:pt idx="300">
                  <c:v>-0.15786225877562077</c:v>
                </c:pt>
                <c:pt idx="301">
                  <c:v>-0.13600019808467523</c:v>
                </c:pt>
                <c:pt idx="302">
                  <c:v>-0.12315444573818723</c:v>
                </c:pt>
                <c:pt idx="303">
                  <c:v>-0.11464400585646783</c:v>
                </c:pt>
                <c:pt idx="304">
                  <c:v>-0.10191762750868649</c:v>
                </c:pt>
                <c:pt idx="305">
                  <c:v>-9.5021765741602038E-2</c:v>
                </c:pt>
                <c:pt idx="306">
                  <c:v>-8.7084473172635901E-2</c:v>
                </c:pt>
                <c:pt idx="307">
                  <c:v>-8.1239994005612326E-2</c:v>
                </c:pt>
                <c:pt idx="308">
                  <c:v>-7.5219686395436858E-2</c:v>
                </c:pt>
                <c:pt idx="309">
                  <c:v>-6.6295523504998677E-2</c:v>
                </c:pt>
                <c:pt idx="310">
                  <c:v>-6.2952076992590311E-2</c:v>
                </c:pt>
                <c:pt idx="311">
                  <c:v>-6.1168882484009424E-2</c:v>
                </c:pt>
                <c:pt idx="312">
                  <c:v>-6.0456758489368601E-2</c:v>
                </c:pt>
                <c:pt idx="313">
                  <c:v>-6.1544270670405576E-2</c:v>
                </c:pt>
                <c:pt idx="314">
                  <c:v>-5.9440511805033291E-2</c:v>
                </c:pt>
                <c:pt idx="315">
                  <c:v>-5.5473155102306437E-2</c:v>
                </c:pt>
                <c:pt idx="316">
                  <c:v>-5.1371343352868637E-2</c:v>
                </c:pt>
                <c:pt idx="317">
                  <c:v>-5.0383736554055369E-2</c:v>
                </c:pt>
                <c:pt idx="318">
                  <c:v>-4.9922500294065864E-2</c:v>
                </c:pt>
                <c:pt idx="319">
                  <c:v>-4.9488152571514399E-2</c:v>
                </c:pt>
                <c:pt idx="320">
                  <c:v>-5.0413201356772408E-2</c:v>
                </c:pt>
                <c:pt idx="321">
                  <c:v>-4.7950863718241199E-2</c:v>
                </c:pt>
                <c:pt idx="322">
                  <c:v>-4.5842688727865566E-2</c:v>
                </c:pt>
                <c:pt idx="323">
                  <c:v>-4.4288084500555325E-2</c:v>
                </c:pt>
                <c:pt idx="324">
                  <c:v>-4.1442332121416903E-2</c:v>
                </c:pt>
                <c:pt idx="325">
                  <c:v>-4.1229610653634396E-2</c:v>
                </c:pt>
                <c:pt idx="326">
                  <c:v>-4.0535560215286481E-2</c:v>
                </c:pt>
                <c:pt idx="327">
                  <c:v>-3.9582997895900696E-2</c:v>
                </c:pt>
                <c:pt idx="328">
                  <c:v>-4.0875410768035803E-2</c:v>
                </c:pt>
                <c:pt idx="329">
                  <c:v>-3.9194984646334641E-2</c:v>
                </c:pt>
                <c:pt idx="330">
                  <c:v>-3.7776534301465992E-2</c:v>
                </c:pt>
                <c:pt idx="331">
                  <c:v>-3.6627710379283362E-2</c:v>
                </c:pt>
                <c:pt idx="332">
                  <c:v>-3.7692140971873123E-2</c:v>
                </c:pt>
                <c:pt idx="333">
                  <c:v>-4.005014146491126E-2</c:v>
                </c:pt>
                <c:pt idx="334">
                  <c:v>-4.1524753132605285E-2</c:v>
                </c:pt>
                <c:pt idx="335">
                  <c:v>-4.476563101899067E-2</c:v>
                </c:pt>
                <c:pt idx="336">
                  <c:v>-4.2888548355357048E-2</c:v>
                </c:pt>
                <c:pt idx="337">
                  <c:v>-3.9728689429226471E-2</c:v>
                </c:pt>
                <c:pt idx="338">
                  <c:v>-4.1391650421277459E-2</c:v>
                </c:pt>
                <c:pt idx="339">
                  <c:v>-4.1413515922795796E-2</c:v>
                </c:pt>
                <c:pt idx="340">
                  <c:v>-4.6162403844852484E-2</c:v>
                </c:pt>
                <c:pt idx="341">
                  <c:v>-5.1398242502186109E-2</c:v>
                </c:pt>
                <c:pt idx="342">
                  <c:v>-5.3746151482796933E-2</c:v>
                </c:pt>
                <c:pt idx="343">
                  <c:v>-5.5427850747345575E-2</c:v>
                </c:pt>
                <c:pt idx="344">
                  <c:v>-5.1839917065074015E-2</c:v>
                </c:pt>
                <c:pt idx="345">
                  <c:v>-5.2055900549237921E-2</c:v>
                </c:pt>
                <c:pt idx="346">
                  <c:v>-4.9994414117164765E-2</c:v>
                </c:pt>
                <c:pt idx="347">
                  <c:v>-4.9246898106872272E-2</c:v>
                </c:pt>
                <c:pt idx="348">
                  <c:v>-5.5942749597642616E-2</c:v>
                </c:pt>
                <c:pt idx="349">
                  <c:v>-5.9329893425822622E-2</c:v>
                </c:pt>
                <c:pt idx="350">
                  <c:v>-6.6185316858815568E-2</c:v>
                </c:pt>
                <c:pt idx="351">
                  <c:v>-7.0414464070749805E-2</c:v>
                </c:pt>
                <c:pt idx="352">
                  <c:v>-6.7564743443649988E-2</c:v>
                </c:pt>
                <c:pt idx="353">
                  <c:v>-7.3814808512837504E-2</c:v>
                </c:pt>
                <c:pt idx="354">
                  <c:v>-7.2205240923667979E-2</c:v>
                </c:pt>
                <c:pt idx="355">
                  <c:v>-7.3801704716496441E-2</c:v>
                </c:pt>
                <c:pt idx="356">
                  <c:v>-8.0826093891728901E-2</c:v>
                </c:pt>
                <c:pt idx="357">
                  <c:v>-7.5111982209956851E-2</c:v>
                </c:pt>
                <c:pt idx="358">
                  <c:v>-7.9850666239026258E-2</c:v>
                </c:pt>
                <c:pt idx="359">
                  <c:v>-7.9238576645859649E-2</c:v>
                </c:pt>
                <c:pt idx="360">
                  <c:v>-7.8680871971543553E-2</c:v>
                </c:pt>
                <c:pt idx="361">
                  <c:v>-8.2977934603776671E-2</c:v>
                </c:pt>
                <c:pt idx="362">
                  <c:v>-8.4458371882045247E-2</c:v>
                </c:pt>
                <c:pt idx="363">
                  <c:v>-0.10186725994670021</c:v>
                </c:pt>
                <c:pt idx="364">
                  <c:v>-0.11448468401615131</c:v>
                </c:pt>
                <c:pt idx="365">
                  <c:v>-0.13022101950404263</c:v>
                </c:pt>
                <c:pt idx="366">
                  <c:v>-0.13230431028635087</c:v>
                </c:pt>
                <c:pt idx="367">
                  <c:v>-0.13704373568333161</c:v>
                </c:pt>
                <c:pt idx="368">
                  <c:v>-0.14335491043682969</c:v>
                </c:pt>
                <c:pt idx="369">
                  <c:v>-0.13721708083939482</c:v>
                </c:pt>
                <c:pt idx="370">
                  <c:v>-0.14617254128122115</c:v>
                </c:pt>
                <c:pt idx="371">
                  <c:v>-0.14525213468125264</c:v>
                </c:pt>
                <c:pt idx="372">
                  <c:v>-0.13114590403233906</c:v>
                </c:pt>
                <c:pt idx="373">
                  <c:v>-0.13011214655219516</c:v>
                </c:pt>
                <c:pt idx="374">
                  <c:v>-0.13347473178513125</c:v>
                </c:pt>
                <c:pt idx="375">
                  <c:v>-0.12092924645326619</c:v>
                </c:pt>
                <c:pt idx="376">
                  <c:v>-0.13356792217690464</c:v>
                </c:pt>
                <c:pt idx="377">
                  <c:v>-0.14619499349741916</c:v>
                </c:pt>
                <c:pt idx="378">
                  <c:v>-0.1544665473069585</c:v>
                </c:pt>
                <c:pt idx="379">
                  <c:v>-0.17185256908943791</c:v>
                </c:pt>
                <c:pt idx="380">
                  <c:v>-0.18744063063370742</c:v>
                </c:pt>
                <c:pt idx="381">
                  <c:v>-0.18788175231880505</c:v>
                </c:pt>
                <c:pt idx="382">
                  <c:v>-0.18062971759989577</c:v>
                </c:pt>
                <c:pt idx="383">
                  <c:v>-0.17054918208439052</c:v>
                </c:pt>
                <c:pt idx="384">
                  <c:v>-0.14138599212848252</c:v>
                </c:pt>
                <c:pt idx="385">
                  <c:v>-0.12099910577265949</c:v>
                </c:pt>
                <c:pt idx="386">
                  <c:v>-0.10225807714098889</c:v>
                </c:pt>
                <c:pt idx="387">
                  <c:v>-9.1186674563419223E-2</c:v>
                </c:pt>
                <c:pt idx="388">
                  <c:v>-9.2397698891009961E-2</c:v>
                </c:pt>
                <c:pt idx="389">
                  <c:v>-8.8611108355502677E-2</c:v>
                </c:pt>
                <c:pt idx="390">
                  <c:v>-8.7644549742118605E-2</c:v>
                </c:pt>
                <c:pt idx="391">
                  <c:v>-8.2227707600189326E-2</c:v>
                </c:pt>
                <c:pt idx="392">
                  <c:v>-7.3885387541649972E-2</c:v>
                </c:pt>
                <c:pt idx="393">
                  <c:v>-7.4587215581535748E-2</c:v>
                </c:pt>
                <c:pt idx="394">
                  <c:v>-8.195134022171352E-2</c:v>
                </c:pt>
                <c:pt idx="395">
                  <c:v>-9.61164432558958E-2</c:v>
                </c:pt>
                <c:pt idx="396">
                  <c:v>-0.10914167227562266</c:v>
                </c:pt>
                <c:pt idx="397">
                  <c:v>-0.11899886914131513</c:v>
                </c:pt>
                <c:pt idx="398">
                  <c:v>-0.11782626610341312</c:v>
                </c:pt>
                <c:pt idx="399">
                  <c:v>-0.10930322695307593</c:v>
                </c:pt>
                <c:pt idx="400">
                  <c:v>-0.10369010822435015</c:v>
                </c:pt>
                <c:pt idx="401">
                  <c:v>-0.10212736674059664</c:v>
                </c:pt>
                <c:pt idx="402">
                  <c:v>-0.10899049868180205</c:v>
                </c:pt>
                <c:pt idx="403">
                  <c:v>-0.11897151842361647</c:v>
                </c:pt>
                <c:pt idx="404">
                  <c:v>-0.14173144682864339</c:v>
                </c:pt>
                <c:pt idx="405">
                  <c:v>-0.15340812325539382</c:v>
                </c:pt>
                <c:pt idx="406">
                  <c:v>-0.14476921332527265</c:v>
                </c:pt>
                <c:pt idx="407">
                  <c:v>-0.13175524252471688</c:v>
                </c:pt>
                <c:pt idx="408">
                  <c:v>-0.10272294592489059</c:v>
                </c:pt>
                <c:pt idx="409">
                  <c:v>-8.7001714644236061E-2</c:v>
                </c:pt>
                <c:pt idx="410">
                  <c:v>-0.11633769551514705</c:v>
                </c:pt>
                <c:pt idx="411">
                  <c:v>-0.13321340903513956</c:v>
                </c:pt>
                <c:pt idx="412">
                  <c:v>-0.13717746265273856</c:v>
                </c:pt>
                <c:pt idx="413">
                  <c:v>-0.13592226240991501</c:v>
                </c:pt>
                <c:pt idx="414">
                  <c:v>-0.11059370074746835</c:v>
                </c:pt>
                <c:pt idx="415">
                  <c:v>-0.11669711541626032</c:v>
                </c:pt>
                <c:pt idx="416">
                  <c:v>-0.14242441643245785</c:v>
                </c:pt>
                <c:pt idx="417">
                  <c:v>-0.17542204812794393</c:v>
                </c:pt>
                <c:pt idx="418">
                  <c:v>-0.18133452524665739</c:v>
                </c:pt>
                <c:pt idx="419">
                  <c:v>-0.18599965763974791</c:v>
                </c:pt>
                <c:pt idx="420">
                  <c:v>-0.18981019739355895</c:v>
                </c:pt>
                <c:pt idx="421">
                  <c:v>-0.17020003267460998</c:v>
                </c:pt>
                <c:pt idx="422">
                  <c:v>-0.18914739511125861</c:v>
                </c:pt>
                <c:pt idx="423">
                  <c:v>-0.19222733660854729</c:v>
                </c:pt>
                <c:pt idx="424">
                  <c:v>-0.18946276449907853</c:v>
                </c:pt>
                <c:pt idx="425">
                  <c:v>-0.23637283482857277</c:v>
                </c:pt>
                <c:pt idx="426">
                  <c:v>-0.23726219436229712</c:v>
                </c:pt>
                <c:pt idx="427">
                  <c:v>-0.22232560012926444</c:v>
                </c:pt>
                <c:pt idx="428">
                  <c:v>-0.21118273745312488</c:v>
                </c:pt>
                <c:pt idx="429">
                  <c:v>-0.15807081923805638</c:v>
                </c:pt>
                <c:pt idx="430">
                  <c:v>-0.15883929276605965</c:v>
                </c:pt>
                <c:pt idx="431">
                  <c:v>-0.16623235908384812</c:v>
                </c:pt>
                <c:pt idx="432">
                  <c:v>-0.18437142861039668</c:v>
                </c:pt>
                <c:pt idx="433">
                  <c:v>-0.20322657583052983</c:v>
                </c:pt>
                <c:pt idx="434">
                  <c:v>-0.17744970873014898</c:v>
                </c:pt>
                <c:pt idx="435">
                  <c:v>-0.18005122765625123</c:v>
                </c:pt>
                <c:pt idx="436">
                  <c:v>-0.15460080476818655</c:v>
                </c:pt>
                <c:pt idx="437">
                  <c:v>-0.16937322997282561</c:v>
                </c:pt>
                <c:pt idx="438">
                  <c:v>-0.21139341616670979</c:v>
                </c:pt>
                <c:pt idx="439">
                  <c:v>-0.23592684098911196</c:v>
                </c:pt>
                <c:pt idx="440">
                  <c:v>-0.28265971637187642</c:v>
                </c:pt>
                <c:pt idx="441">
                  <c:v>-0.2803630477929393</c:v>
                </c:pt>
                <c:pt idx="442">
                  <c:v>-0.2790723085565569</c:v>
                </c:pt>
                <c:pt idx="443">
                  <c:v>-0.26541291654392529</c:v>
                </c:pt>
                <c:pt idx="444">
                  <c:v>-0.24153114745104221</c:v>
                </c:pt>
                <c:pt idx="445">
                  <c:v>-0.24925111371226721</c:v>
                </c:pt>
                <c:pt idx="446">
                  <c:v>-0.24410778991996518</c:v>
                </c:pt>
                <c:pt idx="447">
                  <c:v>-0.24494382417555982</c:v>
                </c:pt>
                <c:pt idx="448">
                  <c:v>-0.24214727479626685</c:v>
                </c:pt>
                <c:pt idx="449">
                  <c:v>-0.22438716112347162</c:v>
                </c:pt>
                <c:pt idx="450">
                  <c:v>-0.21318233614087478</c:v>
                </c:pt>
                <c:pt idx="451">
                  <c:v>-0.19945326734464702</c:v>
                </c:pt>
                <c:pt idx="452">
                  <c:v>-0.18853867458422663</c:v>
                </c:pt>
                <c:pt idx="453">
                  <c:v>-0.17521506956772603</c:v>
                </c:pt>
                <c:pt idx="454">
                  <c:v>-0.1526041268590802</c:v>
                </c:pt>
                <c:pt idx="455">
                  <c:v>-0.13781784479947501</c:v>
                </c:pt>
                <c:pt idx="456">
                  <c:v>-0.12329755000490633</c:v>
                </c:pt>
                <c:pt idx="457">
                  <c:v>-0.11837412090787514</c:v>
                </c:pt>
                <c:pt idx="458">
                  <c:v>-0.12513335478546106</c:v>
                </c:pt>
                <c:pt idx="459">
                  <c:v>-0.12664456291876519</c:v>
                </c:pt>
                <c:pt idx="460">
                  <c:v>-0.12005933458087303</c:v>
                </c:pt>
                <c:pt idx="461">
                  <c:v>-0.11823597291045057</c:v>
                </c:pt>
                <c:pt idx="462">
                  <c:v>-0.11174844015204877</c:v>
                </c:pt>
                <c:pt idx="463">
                  <c:v>-0.10148138809795798</c:v>
                </c:pt>
                <c:pt idx="464">
                  <c:v>-0.11132426320104233</c:v>
                </c:pt>
                <c:pt idx="465">
                  <c:v>-0.100349156773551</c:v>
                </c:pt>
                <c:pt idx="466">
                  <c:v>-8.7311208177322297E-2</c:v>
                </c:pt>
                <c:pt idx="467">
                  <c:v>-0.10100725196700533</c:v>
                </c:pt>
                <c:pt idx="468">
                  <c:v>-9.7739345217120049E-2</c:v>
                </c:pt>
                <c:pt idx="469">
                  <c:v>-0.10942185291178042</c:v>
                </c:pt>
                <c:pt idx="470">
                  <c:v>-0.12634589727654488</c:v>
                </c:pt>
                <c:pt idx="471">
                  <c:v>-0.12593205657076023</c:v>
                </c:pt>
                <c:pt idx="472">
                  <c:v>-0.12842732339852647</c:v>
                </c:pt>
                <c:pt idx="473">
                  <c:v>-0.13480176754505194</c:v>
                </c:pt>
                <c:pt idx="474">
                  <c:v>-0.13291848638192921</c:v>
                </c:pt>
                <c:pt idx="475">
                  <c:v>-0.14227518290698196</c:v>
                </c:pt>
                <c:pt idx="476">
                  <c:v>-0.1575826202630824</c:v>
                </c:pt>
                <c:pt idx="477">
                  <c:v>-0.16364577526853635</c:v>
                </c:pt>
                <c:pt idx="478">
                  <c:v>-0.16165468478497899</c:v>
                </c:pt>
                <c:pt idx="479">
                  <c:v>-0.17665199299695886</c:v>
                </c:pt>
                <c:pt idx="480">
                  <c:v>-0.17620712113302417</c:v>
                </c:pt>
                <c:pt idx="481">
                  <c:v>-0.16856247208014574</c:v>
                </c:pt>
                <c:pt idx="482">
                  <c:v>-0.17757152528669579</c:v>
                </c:pt>
                <c:pt idx="483">
                  <c:v>-0.14935844179237101</c:v>
                </c:pt>
                <c:pt idx="484">
                  <c:v>-0.14014778160361491</c:v>
                </c:pt>
                <c:pt idx="485">
                  <c:v>-0.1533777887785098</c:v>
                </c:pt>
                <c:pt idx="486">
                  <c:v>-0.18281414843041038</c:v>
                </c:pt>
                <c:pt idx="487">
                  <c:v>-0.22336954289609012</c:v>
                </c:pt>
                <c:pt idx="488">
                  <c:v>-0.26400585764928508</c:v>
                </c:pt>
                <c:pt idx="489">
                  <c:v>-0.30165493396262022</c:v>
                </c:pt>
                <c:pt idx="490">
                  <c:v>-0.29656262859906174</c:v>
                </c:pt>
                <c:pt idx="491">
                  <c:v>-0.28491567117176886</c:v>
                </c:pt>
                <c:pt idx="492">
                  <c:v>-0.28250017974954</c:v>
                </c:pt>
                <c:pt idx="493">
                  <c:v>-0.25878471467708231</c:v>
                </c:pt>
                <c:pt idx="494">
                  <c:v>-0.23121397419924319</c:v>
                </c:pt>
                <c:pt idx="495">
                  <c:v>-0.22112045100093844</c:v>
                </c:pt>
                <c:pt idx="496">
                  <c:v>-0.20659009865226877</c:v>
                </c:pt>
                <c:pt idx="497">
                  <c:v>-0.20361761287728289</c:v>
                </c:pt>
                <c:pt idx="498">
                  <c:v>-0.21303438185871801</c:v>
                </c:pt>
                <c:pt idx="499">
                  <c:v>-0.22295307415568258</c:v>
                </c:pt>
                <c:pt idx="500">
                  <c:v>-0.21883973983531044</c:v>
                </c:pt>
                <c:pt idx="501">
                  <c:v>-0.20022457074437525</c:v>
                </c:pt>
                <c:pt idx="502">
                  <c:v>-0.21508305977759198</c:v>
                </c:pt>
                <c:pt idx="503">
                  <c:v>-0.22290975239455701</c:v>
                </c:pt>
                <c:pt idx="504">
                  <c:v>-0.20790033180338136</c:v>
                </c:pt>
                <c:pt idx="505">
                  <c:v>-0.19403304877706476</c:v>
                </c:pt>
                <c:pt idx="506">
                  <c:v>-0.16698956448987176</c:v>
                </c:pt>
                <c:pt idx="507">
                  <c:v>-0.13237523727347777</c:v>
                </c:pt>
                <c:pt idx="508">
                  <c:v>-0.14267628971461851</c:v>
                </c:pt>
                <c:pt idx="509">
                  <c:v>-0.17943029844856903</c:v>
                </c:pt>
                <c:pt idx="510">
                  <c:v>-0.19240108732059921</c:v>
                </c:pt>
                <c:pt idx="511">
                  <c:v>-0.22486301157550692</c:v>
                </c:pt>
                <c:pt idx="512">
                  <c:v>-0.21274986198975673</c:v>
                </c:pt>
                <c:pt idx="513">
                  <c:v>-0.19521985754153584</c:v>
                </c:pt>
                <c:pt idx="514">
                  <c:v>-0.18722890399509337</c:v>
                </c:pt>
                <c:pt idx="515">
                  <c:v>-0.15349464661775564</c:v>
                </c:pt>
                <c:pt idx="516">
                  <c:v>-0.15515459021793274</c:v>
                </c:pt>
                <c:pt idx="517">
                  <c:v>-0.14731715646552335</c:v>
                </c:pt>
                <c:pt idx="518">
                  <c:v>-0.1304116001361523</c:v>
                </c:pt>
                <c:pt idx="519">
                  <c:v>-0.15165785312646463</c:v>
                </c:pt>
                <c:pt idx="520">
                  <c:v>-0.15169780129323199</c:v>
                </c:pt>
                <c:pt idx="521">
                  <c:v>-0.15696668353620483</c:v>
                </c:pt>
                <c:pt idx="522">
                  <c:v>-0.1707089352538301</c:v>
                </c:pt>
                <c:pt idx="523">
                  <c:v>-0.17755780133210938</c:v>
                </c:pt>
                <c:pt idx="524">
                  <c:v>-0.18544837723155697</c:v>
                </c:pt>
                <c:pt idx="525">
                  <c:v>-0.2049989398795532</c:v>
                </c:pt>
                <c:pt idx="526">
                  <c:v>-0.22492391999601055</c:v>
                </c:pt>
                <c:pt idx="527">
                  <c:v>-0.21723051968703866</c:v>
                </c:pt>
                <c:pt idx="528">
                  <c:v>-0.22951017709608679</c:v>
                </c:pt>
                <c:pt idx="529">
                  <c:v>-0.19996210249392299</c:v>
                </c:pt>
                <c:pt idx="530">
                  <c:v>-0.19851239333957849</c:v>
                </c:pt>
                <c:pt idx="531">
                  <c:v>-0.18439565005006364</c:v>
                </c:pt>
                <c:pt idx="532">
                  <c:v>-0.18745596343287671</c:v>
                </c:pt>
                <c:pt idx="533">
                  <c:v>-0.19858999967793051</c:v>
                </c:pt>
                <c:pt idx="534">
                  <c:v>-0.20155682159653268</c:v>
                </c:pt>
                <c:pt idx="535">
                  <c:v>-0.22061298029421444</c:v>
                </c:pt>
                <c:pt idx="536">
                  <c:v>-0.20302997804152392</c:v>
                </c:pt>
                <c:pt idx="537">
                  <c:v>-0.17948536818754987</c:v>
                </c:pt>
                <c:pt idx="538">
                  <c:v>-0.14896264735267728</c:v>
                </c:pt>
                <c:pt idx="539">
                  <c:v>-0.13384138500678189</c:v>
                </c:pt>
                <c:pt idx="540">
                  <c:v>-0.13513416720283594</c:v>
                </c:pt>
                <c:pt idx="541">
                  <c:v>-0.15123944055213295</c:v>
                </c:pt>
                <c:pt idx="542">
                  <c:v>-0.15379272084367962</c:v>
                </c:pt>
                <c:pt idx="543">
                  <c:v>-0.17994904209546705</c:v>
                </c:pt>
                <c:pt idx="544">
                  <c:v>-0.20079159693871579</c:v>
                </c:pt>
                <c:pt idx="545">
                  <c:v>-0.21736597771359484</c:v>
                </c:pt>
                <c:pt idx="546">
                  <c:v>-0.22608147488926736</c:v>
                </c:pt>
                <c:pt idx="547">
                  <c:v>-0.19221507642638042</c:v>
                </c:pt>
                <c:pt idx="548">
                  <c:v>-0.16027951918055508</c:v>
                </c:pt>
                <c:pt idx="549">
                  <c:v>-0.14273247313254436</c:v>
                </c:pt>
                <c:pt idx="550">
                  <c:v>-0.13357001237203942</c:v>
                </c:pt>
                <c:pt idx="551">
                  <c:v>-0.13083796227943584</c:v>
                </c:pt>
                <c:pt idx="552">
                  <c:v>-0.12550647963186337</c:v>
                </c:pt>
                <c:pt idx="553">
                  <c:v>-0.12634660899349362</c:v>
                </c:pt>
                <c:pt idx="554">
                  <c:v>-0.14354019282675751</c:v>
                </c:pt>
                <c:pt idx="555">
                  <c:v>-0.14692518302957014</c:v>
                </c:pt>
                <c:pt idx="556">
                  <c:v>-0.1567214586695414</c:v>
                </c:pt>
                <c:pt idx="557">
                  <c:v>-0.15382856691664434</c:v>
                </c:pt>
                <c:pt idx="558">
                  <c:v>-0.13814060995353625</c:v>
                </c:pt>
                <c:pt idx="559">
                  <c:v>-0.13453968453349402</c:v>
                </c:pt>
                <c:pt idx="560">
                  <c:v>-0.12481652855285591</c:v>
                </c:pt>
                <c:pt idx="561">
                  <c:v>-0.11554475358459218</c:v>
                </c:pt>
                <c:pt idx="562">
                  <c:v>-0.12011631422365709</c:v>
                </c:pt>
                <c:pt idx="563">
                  <c:v>-0.12953185080076879</c:v>
                </c:pt>
                <c:pt idx="564">
                  <c:v>-0.13158688577241218</c:v>
                </c:pt>
                <c:pt idx="565">
                  <c:v>-0.13449668435463247</c:v>
                </c:pt>
                <c:pt idx="566">
                  <c:v>-0.12754484038859681</c:v>
                </c:pt>
                <c:pt idx="567">
                  <c:v>-0.1160114329699776</c:v>
                </c:pt>
                <c:pt idx="568">
                  <c:v>-0.11062761134360063</c:v>
                </c:pt>
                <c:pt idx="569">
                  <c:v>-0.11446455825427834</c:v>
                </c:pt>
                <c:pt idx="570">
                  <c:v>-9.7838838384132445E-2</c:v>
                </c:pt>
                <c:pt idx="571">
                  <c:v>-8.8786096524405972E-2</c:v>
                </c:pt>
                <c:pt idx="572">
                  <c:v>-8.2314876699019809E-2</c:v>
                </c:pt>
                <c:pt idx="573">
                  <c:v>-6.7079616757482696E-2</c:v>
                </c:pt>
                <c:pt idx="574">
                  <c:v>-8.4248150146183559E-2</c:v>
                </c:pt>
                <c:pt idx="575">
                  <c:v>-9.5894453855050105E-2</c:v>
                </c:pt>
                <c:pt idx="576">
                  <c:v>-0.11345984790909322</c:v>
                </c:pt>
                <c:pt idx="577">
                  <c:v>-0.11705198329278707</c:v>
                </c:pt>
                <c:pt idx="578">
                  <c:v>-0.10572531545984529</c:v>
                </c:pt>
                <c:pt idx="579">
                  <c:v>-0.10689074366802892</c:v>
                </c:pt>
                <c:pt idx="580">
                  <c:v>-0.10746432625396292</c:v>
                </c:pt>
                <c:pt idx="581">
                  <c:v>-0.11816410007285859</c:v>
                </c:pt>
                <c:pt idx="582">
                  <c:v>-0.12971580093772056</c:v>
                </c:pt>
                <c:pt idx="583">
                  <c:v>-0.12949091652593026</c:v>
                </c:pt>
                <c:pt idx="584">
                  <c:v>-0.11199044499313308</c:v>
                </c:pt>
                <c:pt idx="585">
                  <c:v>-0.10725649214064965</c:v>
                </c:pt>
                <c:pt idx="586">
                  <c:v>-9.5865610868936219E-2</c:v>
                </c:pt>
                <c:pt idx="587">
                  <c:v>-8.3893834493790342E-2</c:v>
                </c:pt>
                <c:pt idx="588">
                  <c:v>-7.9895827457935928E-2</c:v>
                </c:pt>
                <c:pt idx="589">
                  <c:v>-6.8482572751225462E-2</c:v>
                </c:pt>
                <c:pt idx="590">
                  <c:v>-7.2787276587113703E-2</c:v>
                </c:pt>
                <c:pt idx="591">
                  <c:v>-7.5827630290033587E-2</c:v>
                </c:pt>
                <c:pt idx="592">
                  <c:v>-7.443552278580147E-2</c:v>
                </c:pt>
                <c:pt idx="593">
                  <c:v>-7.7420209343441806E-2</c:v>
                </c:pt>
                <c:pt idx="594">
                  <c:v>-7.7144534269382115E-2</c:v>
                </c:pt>
                <c:pt idx="595">
                  <c:v>-6.8879398462758271E-2</c:v>
                </c:pt>
                <c:pt idx="596">
                  <c:v>-7.2328233897016134E-2</c:v>
                </c:pt>
                <c:pt idx="597">
                  <c:v>-6.9210341120251234E-2</c:v>
                </c:pt>
                <c:pt idx="598">
                  <c:v>-6.6814086214679116E-2</c:v>
                </c:pt>
                <c:pt idx="599">
                  <c:v>-7.3365869273647688E-2</c:v>
                </c:pt>
                <c:pt idx="600">
                  <c:v>-7.6720522790180851E-2</c:v>
                </c:pt>
                <c:pt idx="601">
                  <c:v>-7.9530191081614771E-2</c:v>
                </c:pt>
                <c:pt idx="602">
                  <c:v>-8.9066959887732333E-2</c:v>
                </c:pt>
                <c:pt idx="603">
                  <c:v>-8.9705716646218736E-2</c:v>
                </c:pt>
                <c:pt idx="604">
                  <c:v>-8.8413053061192362E-2</c:v>
                </c:pt>
                <c:pt idx="605">
                  <c:v>-8.7868696086017162E-2</c:v>
                </c:pt>
                <c:pt idx="606">
                  <c:v>-8.5464585557843531E-2</c:v>
                </c:pt>
                <c:pt idx="607">
                  <c:v>-8.8198511283919895E-2</c:v>
                </c:pt>
                <c:pt idx="608">
                  <c:v>-9.1391071731080659E-2</c:v>
                </c:pt>
                <c:pt idx="609">
                  <c:v>-9.4959675102724142E-2</c:v>
                </c:pt>
                <c:pt idx="610">
                  <c:v>-9.8546586844331624E-2</c:v>
                </c:pt>
                <c:pt idx="611">
                  <c:v>-0.10512766052248548</c:v>
                </c:pt>
                <c:pt idx="612">
                  <c:v>-0.13074426367121697</c:v>
                </c:pt>
                <c:pt idx="613">
                  <c:v>-0.13511029331869437</c:v>
                </c:pt>
                <c:pt idx="614">
                  <c:v>-0.1355950000468423</c:v>
                </c:pt>
                <c:pt idx="615">
                  <c:v>-0.12405757475740373</c:v>
                </c:pt>
                <c:pt idx="616">
                  <c:v>-9.258617677062099E-2</c:v>
                </c:pt>
                <c:pt idx="617">
                  <c:v>-8.9942640775252103E-2</c:v>
                </c:pt>
                <c:pt idx="618">
                  <c:v>-7.5704263890678775E-2</c:v>
                </c:pt>
                <c:pt idx="619">
                  <c:v>-8.0453138123713297E-2</c:v>
                </c:pt>
                <c:pt idx="620">
                  <c:v>-9.6044507898393472E-2</c:v>
                </c:pt>
                <c:pt idx="621">
                  <c:v>-0.12039226474668779</c:v>
                </c:pt>
                <c:pt idx="622">
                  <c:v>-0.12370460950467202</c:v>
                </c:pt>
                <c:pt idx="623">
                  <c:v>-0.12462071156687382</c:v>
                </c:pt>
                <c:pt idx="624">
                  <c:v>-0.11497171101167228</c:v>
                </c:pt>
                <c:pt idx="625">
                  <c:v>-9.8920733823774087E-2</c:v>
                </c:pt>
                <c:pt idx="626">
                  <c:v>-0.1272897867140288</c:v>
                </c:pt>
                <c:pt idx="627">
                  <c:v>-0.14056944902710561</c:v>
                </c:pt>
                <c:pt idx="628">
                  <c:v>-0.16489805162202695</c:v>
                </c:pt>
                <c:pt idx="629">
                  <c:v>-0.18024018332659053</c:v>
                </c:pt>
                <c:pt idx="630">
                  <c:v>-0.16787297757040404</c:v>
                </c:pt>
                <c:pt idx="631">
                  <c:v>-0.17226806379087375</c:v>
                </c:pt>
                <c:pt idx="632">
                  <c:v>-0.15704484385170536</c:v>
                </c:pt>
                <c:pt idx="633">
                  <c:v>-0.14792985966404421</c:v>
                </c:pt>
                <c:pt idx="634">
                  <c:v>-0.17462820966112211</c:v>
                </c:pt>
                <c:pt idx="635">
                  <c:v>-0.17777755835403725</c:v>
                </c:pt>
                <c:pt idx="636">
                  <c:v>-0.18719964990619398</c:v>
                </c:pt>
                <c:pt idx="637">
                  <c:v>-0.17451911898239317</c:v>
                </c:pt>
                <c:pt idx="638">
                  <c:v>-0.14805183074445172</c:v>
                </c:pt>
                <c:pt idx="639">
                  <c:v>-0.14279313053046425</c:v>
                </c:pt>
                <c:pt idx="640">
                  <c:v>-0.16308813998618232</c:v>
                </c:pt>
                <c:pt idx="641">
                  <c:v>-0.20601566987104369</c:v>
                </c:pt>
                <c:pt idx="642">
                  <c:v>-0.21281150998493228</c:v>
                </c:pt>
                <c:pt idx="643">
                  <c:v>-0.21427149670226645</c:v>
                </c:pt>
                <c:pt idx="644">
                  <c:v>-0.18893200087710182</c:v>
                </c:pt>
                <c:pt idx="645">
                  <c:v>-0.16681259337012821</c:v>
                </c:pt>
                <c:pt idx="646">
                  <c:v>-0.18782793529559774</c:v>
                </c:pt>
                <c:pt idx="647">
                  <c:v>-0.18303108693023767</c:v>
                </c:pt>
                <c:pt idx="648">
                  <c:v>-0.19516927061108474</c:v>
                </c:pt>
                <c:pt idx="649">
                  <c:v>-0.21242696218715781</c:v>
                </c:pt>
                <c:pt idx="650">
                  <c:v>-0.23026201886673764</c:v>
                </c:pt>
                <c:pt idx="651">
                  <c:v>-0.25156028554936849</c:v>
                </c:pt>
                <c:pt idx="652">
                  <c:v>-0.24141589157917451</c:v>
                </c:pt>
                <c:pt idx="653">
                  <c:v>-0.24260819411973533</c:v>
                </c:pt>
                <c:pt idx="654">
                  <c:v>-0.21796956913506571</c:v>
                </c:pt>
                <c:pt idx="655">
                  <c:v>-0.21621988783221877</c:v>
                </c:pt>
                <c:pt idx="656">
                  <c:v>-0.24785202245398483</c:v>
                </c:pt>
                <c:pt idx="657">
                  <c:v>-0.26106334665447528</c:v>
                </c:pt>
                <c:pt idx="658">
                  <c:v>-0.28225945290790416</c:v>
                </c:pt>
                <c:pt idx="659">
                  <c:v>-0.27694264151295228</c:v>
                </c:pt>
                <c:pt idx="660">
                  <c:v>-0.26918432531936898</c:v>
                </c:pt>
                <c:pt idx="661">
                  <c:v>-0.26549680451786684</c:v>
                </c:pt>
                <c:pt idx="662">
                  <c:v>-0.24630855051512912</c:v>
                </c:pt>
                <c:pt idx="663">
                  <c:v>-0.25147519739338287</c:v>
                </c:pt>
                <c:pt idx="664">
                  <c:v>-0.24880279130517885</c:v>
                </c:pt>
                <c:pt idx="665">
                  <c:v>-0.2474582987247676</c:v>
                </c:pt>
                <c:pt idx="666">
                  <c:v>-0.25592981386035968</c:v>
                </c:pt>
                <c:pt idx="667">
                  <c:v>-0.24334067260073611</c:v>
                </c:pt>
                <c:pt idx="668">
                  <c:v>-0.22517171109102696</c:v>
                </c:pt>
                <c:pt idx="669">
                  <c:v>-0.19091759775740008</c:v>
                </c:pt>
                <c:pt idx="670">
                  <c:v>-0.16307383368406353</c:v>
                </c:pt>
                <c:pt idx="671">
                  <c:v>-0.18826219036235309</c:v>
                </c:pt>
                <c:pt idx="672">
                  <c:v>-0.19452576718808534</c:v>
                </c:pt>
                <c:pt idx="673">
                  <c:v>-0.20460544482128312</c:v>
                </c:pt>
                <c:pt idx="674">
                  <c:v>-0.20505213937222774</c:v>
                </c:pt>
                <c:pt idx="675">
                  <c:v>-0.15896864734875313</c:v>
                </c:pt>
                <c:pt idx="676">
                  <c:v>-0.17838795998218904</c:v>
                </c:pt>
                <c:pt idx="677">
                  <c:v>-0.17666975223060877</c:v>
                </c:pt>
                <c:pt idx="678">
                  <c:v>-0.1980800688987045</c:v>
                </c:pt>
                <c:pt idx="679">
                  <c:v>-0.23743698671265315</c:v>
                </c:pt>
                <c:pt idx="680">
                  <c:v>-0.23445836105647763</c:v>
                </c:pt>
                <c:pt idx="681">
                  <c:v>-0.25477411165063418</c:v>
                </c:pt>
                <c:pt idx="682">
                  <c:v>-0.24712840262285526</c:v>
                </c:pt>
                <c:pt idx="683">
                  <c:v>-0.23447900368233673</c:v>
                </c:pt>
                <c:pt idx="684">
                  <c:v>-0.2189510090095553</c:v>
                </c:pt>
                <c:pt idx="685">
                  <c:v>-0.20702020138502211</c:v>
                </c:pt>
                <c:pt idx="686">
                  <c:v>-0.21240708356235291</c:v>
                </c:pt>
                <c:pt idx="687">
                  <c:v>-0.18746395976881561</c:v>
                </c:pt>
                <c:pt idx="688">
                  <c:v>-0.17542138878831953</c:v>
                </c:pt>
                <c:pt idx="689">
                  <c:v>-0.15431564493722622</c:v>
                </c:pt>
                <c:pt idx="690">
                  <c:v>-0.13624795416913393</c:v>
                </c:pt>
                <c:pt idx="691">
                  <c:v>-0.15052768426046428</c:v>
                </c:pt>
                <c:pt idx="692">
                  <c:v>-0.15636506749063861</c:v>
                </c:pt>
                <c:pt idx="693">
                  <c:v>-0.1570144653183865</c:v>
                </c:pt>
                <c:pt idx="694">
                  <c:v>-0.14415840414081296</c:v>
                </c:pt>
                <c:pt idx="695">
                  <c:v>-0.13880992654923691</c:v>
                </c:pt>
                <c:pt idx="696">
                  <c:v>-0.13321753989906235</c:v>
                </c:pt>
                <c:pt idx="697">
                  <c:v>-0.12963943230738245</c:v>
                </c:pt>
                <c:pt idx="698">
                  <c:v>-0.14741251491648383</c:v>
                </c:pt>
                <c:pt idx="699">
                  <c:v>-0.17355851882550416</c:v>
                </c:pt>
                <c:pt idx="700">
                  <c:v>-0.20633797643770357</c:v>
                </c:pt>
                <c:pt idx="701">
                  <c:v>-0.22325370203271436</c:v>
                </c:pt>
                <c:pt idx="702">
                  <c:v>-0.21580739050322889</c:v>
                </c:pt>
                <c:pt idx="703">
                  <c:v>-0.18825716727711644</c:v>
                </c:pt>
                <c:pt idx="704">
                  <c:v>-0.14219433150560712</c:v>
                </c:pt>
                <c:pt idx="705">
                  <c:v>-0.11373804958505153</c:v>
                </c:pt>
                <c:pt idx="706">
                  <c:v>-0.11177201725368101</c:v>
                </c:pt>
                <c:pt idx="707">
                  <c:v>-0.10382561247914081</c:v>
                </c:pt>
                <c:pt idx="708">
                  <c:v>-0.10532262196905573</c:v>
                </c:pt>
                <c:pt idx="709">
                  <c:v>-0.10675192065699998</c:v>
                </c:pt>
                <c:pt idx="710">
                  <c:v>-9.2079868708913715E-2</c:v>
                </c:pt>
                <c:pt idx="711">
                  <c:v>-9.4471018344966878E-2</c:v>
                </c:pt>
                <c:pt idx="712">
                  <c:v>-8.7087026376630516E-2</c:v>
                </c:pt>
                <c:pt idx="713">
                  <c:v>-8.1407426721613246E-2</c:v>
                </c:pt>
                <c:pt idx="714">
                  <c:v>-8.3660570817016541E-2</c:v>
                </c:pt>
                <c:pt idx="715">
                  <c:v>-8.2957450604977792E-2</c:v>
                </c:pt>
                <c:pt idx="716">
                  <c:v>-0.10231130435175978</c:v>
                </c:pt>
                <c:pt idx="717">
                  <c:v>-0.10463245378752113</c:v>
                </c:pt>
                <c:pt idx="718">
                  <c:v>-0.11149532314250488</c:v>
                </c:pt>
                <c:pt idx="719">
                  <c:v>-0.11786190169040864</c:v>
                </c:pt>
                <c:pt idx="720">
                  <c:v>-0.12119705051872082</c:v>
                </c:pt>
                <c:pt idx="721">
                  <c:v>-0.13234588192580515</c:v>
                </c:pt>
                <c:pt idx="722">
                  <c:v>-0.13366907838856223</c:v>
                </c:pt>
                <c:pt idx="723">
                  <c:v>-0.14099020510742849</c:v>
                </c:pt>
                <c:pt idx="724">
                  <c:v>-0.14961613621691855</c:v>
                </c:pt>
                <c:pt idx="725">
                  <c:v>-0.15844276340635541</c:v>
                </c:pt>
                <c:pt idx="726">
                  <c:v>-0.15334112028616373</c:v>
                </c:pt>
                <c:pt idx="727">
                  <c:v>-0.13828898108976312</c:v>
                </c:pt>
                <c:pt idx="728">
                  <c:v>-0.12009487404004819</c:v>
                </c:pt>
                <c:pt idx="729">
                  <c:v>-0.11844876547867542</c:v>
                </c:pt>
                <c:pt idx="730">
                  <c:v>-0.13019586143738254</c:v>
                </c:pt>
                <c:pt idx="731">
                  <c:v>-0.14071279896004671</c:v>
                </c:pt>
                <c:pt idx="732">
                  <c:v>-0.15646489503138861</c:v>
                </c:pt>
                <c:pt idx="733">
                  <c:v>-0.15527459754508965</c:v>
                </c:pt>
                <c:pt idx="734">
                  <c:v>-0.14329656417914674</c:v>
                </c:pt>
                <c:pt idx="735">
                  <c:v>-0.15666913043918829</c:v>
                </c:pt>
                <c:pt idx="736">
                  <c:v>-0.1442778997493761</c:v>
                </c:pt>
                <c:pt idx="737">
                  <c:v>-0.14447496054317854</c:v>
                </c:pt>
                <c:pt idx="738">
                  <c:v>-0.15675688172508323</c:v>
                </c:pt>
                <c:pt idx="739">
                  <c:v>-0.14812666705657998</c:v>
                </c:pt>
                <c:pt idx="740">
                  <c:v>-0.14187869592434704</c:v>
                </c:pt>
                <c:pt idx="741">
                  <c:v>-0.13711524483189114</c:v>
                </c:pt>
                <c:pt idx="742">
                  <c:v>-0.11653712232110509</c:v>
                </c:pt>
                <c:pt idx="743">
                  <c:v>-0.10737965835248145</c:v>
                </c:pt>
                <c:pt idx="744">
                  <c:v>-0.13086778723374087</c:v>
                </c:pt>
                <c:pt idx="745">
                  <c:v>-0.12375174943323373</c:v>
                </c:pt>
                <c:pt idx="746">
                  <c:v>-0.12260967114765985</c:v>
                </c:pt>
                <c:pt idx="747">
                  <c:v>-0.12490356542714934</c:v>
                </c:pt>
                <c:pt idx="748">
                  <c:v>-8.5442436712577827E-2</c:v>
                </c:pt>
                <c:pt idx="749">
                  <c:v>-8.4042068389850871E-2</c:v>
                </c:pt>
                <c:pt idx="750">
                  <c:v>-8.3127589895178072E-2</c:v>
                </c:pt>
                <c:pt idx="751">
                  <c:v>-7.0274945879698264E-2</c:v>
                </c:pt>
                <c:pt idx="752">
                  <c:v>-6.6775631415511544E-2</c:v>
                </c:pt>
                <c:pt idx="753">
                  <c:v>-6.3672718454690011E-2</c:v>
                </c:pt>
                <c:pt idx="754">
                  <c:v>-5.8150196390730491E-2</c:v>
                </c:pt>
                <c:pt idx="755">
                  <c:v>-4.9956978190220255E-2</c:v>
                </c:pt>
                <c:pt idx="756">
                  <c:v>-5.9769762944811011E-2</c:v>
                </c:pt>
                <c:pt idx="757">
                  <c:v>-5.2670010429490488E-2</c:v>
                </c:pt>
                <c:pt idx="758">
                  <c:v>-5.2977416555099993E-2</c:v>
                </c:pt>
                <c:pt idx="759">
                  <c:v>-4.9349815729395924E-2</c:v>
                </c:pt>
                <c:pt idx="760">
                  <c:v>-3.728771984273975E-2</c:v>
                </c:pt>
                <c:pt idx="761">
                  <c:v>-3.4045396266068534E-2</c:v>
                </c:pt>
                <c:pt idx="762">
                  <c:v>-3.2522579286331427E-2</c:v>
                </c:pt>
                <c:pt idx="763">
                  <c:v>-3.1984534598353834E-2</c:v>
                </c:pt>
                <c:pt idx="764">
                  <c:v>-3.8041779980507881E-2</c:v>
                </c:pt>
                <c:pt idx="765">
                  <c:v>-3.5839890886533388E-2</c:v>
                </c:pt>
                <c:pt idx="766">
                  <c:v>-3.4585102508124133E-2</c:v>
                </c:pt>
                <c:pt idx="767">
                  <c:v>-3.1637763634717667E-2</c:v>
                </c:pt>
                <c:pt idx="768">
                  <c:v>-2.4454138857639224E-2</c:v>
                </c:pt>
                <c:pt idx="769">
                  <c:v>-2.4500574572635353E-2</c:v>
                </c:pt>
                <c:pt idx="770">
                  <c:v>-2.7653845668344321E-2</c:v>
                </c:pt>
                <c:pt idx="771">
                  <c:v>-3.0256303206955104E-2</c:v>
                </c:pt>
                <c:pt idx="772">
                  <c:v>-3.3947816202601094E-2</c:v>
                </c:pt>
                <c:pt idx="773">
                  <c:v>-3.8058296684029672E-2</c:v>
                </c:pt>
                <c:pt idx="774">
                  <c:v>-3.5254576251777581E-2</c:v>
                </c:pt>
                <c:pt idx="775">
                  <c:v>-3.7026697627074015E-2</c:v>
                </c:pt>
                <c:pt idx="776">
                  <c:v>-4.2773649553938795E-2</c:v>
                </c:pt>
                <c:pt idx="777">
                  <c:v>-4.2658458817921296E-2</c:v>
                </c:pt>
                <c:pt idx="778">
                  <c:v>-4.2551186047069214E-2</c:v>
                </c:pt>
                <c:pt idx="779">
                  <c:v>-3.759572987719878E-2</c:v>
                </c:pt>
                <c:pt idx="780">
                  <c:v>-2.6512040110794444E-2</c:v>
                </c:pt>
                <c:pt idx="781">
                  <c:v>-2.3811759154619097E-2</c:v>
                </c:pt>
                <c:pt idx="782">
                  <c:v>-2.1060089598806009E-2</c:v>
                </c:pt>
                <c:pt idx="783">
                  <c:v>-2.5638154628927406E-2</c:v>
                </c:pt>
                <c:pt idx="784">
                  <c:v>-3.086535381185343E-2</c:v>
                </c:pt>
                <c:pt idx="785">
                  <c:v>-3.5716750600465086E-2</c:v>
                </c:pt>
                <c:pt idx="786">
                  <c:v>-3.9757574779165278E-2</c:v>
                </c:pt>
                <c:pt idx="787">
                  <c:v>-4.1130766137038921E-2</c:v>
                </c:pt>
                <c:pt idx="788">
                  <c:v>-4.477145254457085E-2</c:v>
                </c:pt>
                <c:pt idx="789">
                  <c:v>-3.8165277916020035E-2</c:v>
                </c:pt>
                <c:pt idx="790">
                  <c:v>-3.8942651973823891E-2</c:v>
                </c:pt>
                <c:pt idx="791">
                  <c:v>-3.8953300936738558E-2</c:v>
                </c:pt>
                <c:pt idx="792">
                  <c:v>-3.4809910515502973E-2</c:v>
                </c:pt>
                <c:pt idx="793">
                  <c:v>-4.0423588216630363E-2</c:v>
                </c:pt>
                <c:pt idx="794">
                  <c:v>-4.6096575299853781E-2</c:v>
                </c:pt>
                <c:pt idx="795">
                  <c:v>-5.0526892949783284E-2</c:v>
                </c:pt>
                <c:pt idx="796">
                  <c:v>-5.6448428280448937E-2</c:v>
                </c:pt>
                <c:pt idx="797">
                  <c:v>-5.7450933690083555E-2</c:v>
                </c:pt>
                <c:pt idx="798">
                  <c:v>-5.4106328813534346E-2</c:v>
                </c:pt>
                <c:pt idx="799">
                  <c:v>-5.2264170634048077E-2</c:v>
                </c:pt>
                <c:pt idx="800">
                  <c:v>-5.0515876611005983E-2</c:v>
                </c:pt>
                <c:pt idx="801">
                  <c:v>-6.3517679752381012E-2</c:v>
                </c:pt>
                <c:pt idx="802">
                  <c:v>-6.9038948057432353E-2</c:v>
                </c:pt>
                <c:pt idx="803">
                  <c:v>-8.0214315496485777E-2</c:v>
                </c:pt>
                <c:pt idx="804">
                  <c:v>-8.2796703343963884E-2</c:v>
                </c:pt>
                <c:pt idx="805">
                  <c:v>-7.6256221362765969E-2</c:v>
                </c:pt>
                <c:pt idx="806">
                  <c:v>-7.1853564251146446E-2</c:v>
                </c:pt>
                <c:pt idx="807">
                  <c:v>-5.8527338168384374E-2</c:v>
                </c:pt>
                <c:pt idx="808">
                  <c:v>-6.2894812749657233E-2</c:v>
                </c:pt>
                <c:pt idx="809">
                  <c:v>-5.5975856492124193E-2</c:v>
                </c:pt>
                <c:pt idx="810">
                  <c:v>-5.3692224587266718E-2</c:v>
                </c:pt>
                <c:pt idx="811">
                  <c:v>-6.0994188142936917E-2</c:v>
                </c:pt>
                <c:pt idx="812">
                  <c:v>-5.5352313893759372E-2</c:v>
                </c:pt>
                <c:pt idx="813">
                  <c:v>-5.8477409369398187E-2</c:v>
                </c:pt>
                <c:pt idx="814">
                  <c:v>-6.2799218367498147E-2</c:v>
                </c:pt>
                <c:pt idx="815">
                  <c:v>-7.1227641611041254E-2</c:v>
                </c:pt>
                <c:pt idx="816">
                  <c:v>-7.3772257640950537E-2</c:v>
                </c:pt>
                <c:pt idx="817">
                  <c:v>-8.2130978461476517E-2</c:v>
                </c:pt>
                <c:pt idx="818">
                  <c:v>-8.2968159438957828E-2</c:v>
                </c:pt>
                <c:pt idx="819">
                  <c:v>-9.3950070180470233E-2</c:v>
                </c:pt>
                <c:pt idx="820">
                  <c:v>-0.10811590767520718</c:v>
                </c:pt>
                <c:pt idx="821">
                  <c:v>-0.12095919184973192</c:v>
                </c:pt>
                <c:pt idx="822">
                  <c:v>-0.14470653618428533</c:v>
                </c:pt>
                <c:pt idx="823">
                  <c:v>-0.15093837710040506</c:v>
                </c:pt>
                <c:pt idx="824">
                  <c:v>-0.15855185448984041</c:v>
                </c:pt>
                <c:pt idx="825">
                  <c:v>-0.16961987887451815</c:v>
                </c:pt>
                <c:pt idx="826">
                  <c:v>-0.17637450156890463</c:v>
                </c:pt>
                <c:pt idx="827">
                  <c:v>-0.17355850997192934</c:v>
                </c:pt>
                <c:pt idx="828">
                  <c:v>-0.1847426935552216</c:v>
                </c:pt>
                <c:pt idx="829">
                  <c:v>-0.18782994185237531</c:v>
                </c:pt>
                <c:pt idx="830">
                  <c:v>-0.18999692418412201</c:v>
                </c:pt>
                <c:pt idx="831">
                  <c:v>-0.19050674703396914</c:v>
                </c:pt>
                <c:pt idx="832">
                  <c:v>-0.19176279082176093</c:v>
                </c:pt>
                <c:pt idx="833">
                  <c:v>-0.18265465166986483</c:v>
                </c:pt>
                <c:pt idx="834">
                  <c:v>-0.17503599069915904</c:v>
                </c:pt>
                <c:pt idx="835">
                  <c:v>-0.16937221832804927</c:v>
                </c:pt>
                <c:pt idx="836">
                  <c:v>-0.16496561103999691</c:v>
                </c:pt>
                <c:pt idx="837">
                  <c:v>-0.16911442616855227</c:v>
                </c:pt>
                <c:pt idx="838">
                  <c:v>-0.17273566623534126</c:v>
                </c:pt>
                <c:pt idx="839">
                  <c:v>-0.17418315039742074</c:v>
                </c:pt>
                <c:pt idx="840">
                  <c:v>-0.16458523589887042</c:v>
                </c:pt>
                <c:pt idx="841">
                  <c:v>-0.16307985781439144</c:v>
                </c:pt>
                <c:pt idx="842">
                  <c:v>-0.15293057970698717</c:v>
                </c:pt>
                <c:pt idx="843">
                  <c:v>-0.16346145702475331</c:v>
                </c:pt>
                <c:pt idx="844">
                  <c:v>-0.17099960319631782</c:v>
                </c:pt>
                <c:pt idx="845">
                  <c:v>-0.17030480722468566</c:v>
                </c:pt>
                <c:pt idx="846">
                  <c:v>-0.16166176429451465</c:v>
                </c:pt>
                <c:pt idx="847">
                  <c:v>-0.12695259353943805</c:v>
                </c:pt>
                <c:pt idx="848">
                  <c:v>-0.10763788099271038</c:v>
                </c:pt>
                <c:pt idx="849">
                  <c:v>-0.10314004550768317</c:v>
                </c:pt>
                <c:pt idx="850">
                  <c:v>-0.10346504299291122</c:v>
                </c:pt>
                <c:pt idx="851">
                  <c:v>-0.11575577154171875</c:v>
                </c:pt>
                <c:pt idx="852">
                  <c:v>-0.1126035614127566</c:v>
                </c:pt>
                <c:pt idx="853">
                  <c:v>-0.1056587739640317</c:v>
                </c:pt>
                <c:pt idx="854">
                  <c:v>-0.11715749888450509</c:v>
                </c:pt>
                <c:pt idx="855">
                  <c:v>-0.12346958978232049</c:v>
                </c:pt>
                <c:pt idx="856">
                  <c:v>-0.1455565550182901</c:v>
                </c:pt>
                <c:pt idx="857">
                  <c:v>-0.14271294403664003</c:v>
                </c:pt>
                <c:pt idx="858">
                  <c:v>-0.14058126422488232</c:v>
                </c:pt>
                <c:pt idx="859">
                  <c:v>-0.14215872250441305</c:v>
                </c:pt>
                <c:pt idx="860">
                  <c:v>-0.1336390599958423</c:v>
                </c:pt>
                <c:pt idx="861">
                  <c:v>-0.14103478816918641</c:v>
                </c:pt>
                <c:pt idx="862">
                  <c:v>-0.14684448189720234</c:v>
                </c:pt>
                <c:pt idx="863">
                  <c:v>-0.16747584990672973</c:v>
                </c:pt>
                <c:pt idx="864">
                  <c:v>-0.19501783415095139</c:v>
                </c:pt>
                <c:pt idx="865">
                  <c:v>-0.20771157133828144</c:v>
                </c:pt>
                <c:pt idx="866">
                  <c:v>-0.20677532476795951</c:v>
                </c:pt>
                <c:pt idx="867">
                  <c:v>-0.21006341086368438</c:v>
                </c:pt>
                <c:pt idx="868">
                  <c:v>-0.20777424333280545</c:v>
                </c:pt>
                <c:pt idx="869">
                  <c:v>-0.19287063824096079</c:v>
                </c:pt>
                <c:pt idx="870">
                  <c:v>-0.18320854434865042</c:v>
                </c:pt>
                <c:pt idx="871">
                  <c:v>-0.17156097994252348</c:v>
                </c:pt>
                <c:pt idx="872">
                  <c:v>-0.16221835487732045</c:v>
                </c:pt>
                <c:pt idx="873">
                  <c:v>-0.16166446441376536</c:v>
                </c:pt>
                <c:pt idx="874">
                  <c:v>-0.16337957844684237</c:v>
                </c:pt>
                <c:pt idx="875">
                  <c:v>-0.15863140069916851</c:v>
                </c:pt>
                <c:pt idx="876">
                  <c:v>-0.14790593805496421</c:v>
                </c:pt>
                <c:pt idx="877">
                  <c:v>-0.14078830508318188</c:v>
                </c:pt>
                <c:pt idx="878">
                  <c:v>-0.14351491244328451</c:v>
                </c:pt>
                <c:pt idx="879">
                  <c:v>-0.13610281207953262</c:v>
                </c:pt>
                <c:pt idx="880">
                  <c:v>-0.12805824079720804</c:v>
                </c:pt>
                <c:pt idx="881">
                  <c:v>-0.1303247688552556</c:v>
                </c:pt>
                <c:pt idx="882">
                  <c:v>-0.1397604132754991</c:v>
                </c:pt>
                <c:pt idx="883">
                  <c:v>-0.1279319408943369</c:v>
                </c:pt>
                <c:pt idx="884">
                  <c:v>-0.1334219024680473</c:v>
                </c:pt>
                <c:pt idx="885">
                  <c:v>-0.13075116235431833</c:v>
                </c:pt>
                <c:pt idx="886">
                  <c:v>-0.10627872018493684</c:v>
                </c:pt>
                <c:pt idx="887">
                  <c:v>-0.10203806188865885</c:v>
                </c:pt>
                <c:pt idx="888">
                  <c:v>-0.10640128335745079</c:v>
                </c:pt>
                <c:pt idx="889">
                  <c:v>-0.12948512202624565</c:v>
                </c:pt>
                <c:pt idx="890">
                  <c:v>-0.13767607609731225</c:v>
                </c:pt>
                <c:pt idx="891">
                  <c:v>-0.15109193008120025</c:v>
                </c:pt>
                <c:pt idx="892">
                  <c:v>-0.16456155532064193</c:v>
                </c:pt>
                <c:pt idx="893">
                  <c:v>-0.1844541716796666</c:v>
                </c:pt>
                <c:pt idx="894">
                  <c:v>-0.23473947639434001</c:v>
                </c:pt>
                <c:pt idx="895">
                  <c:v>-0.26319371112398116</c:v>
                </c:pt>
                <c:pt idx="896">
                  <c:v>-0.26034224847805565</c:v>
                </c:pt>
                <c:pt idx="897">
                  <c:v>-0.22960108214790015</c:v>
                </c:pt>
                <c:pt idx="898">
                  <c:v>-0.17297720639534575</c:v>
                </c:pt>
                <c:pt idx="899">
                  <c:v>-0.14712642708771562</c:v>
                </c:pt>
                <c:pt idx="900">
                  <c:v>-0.12152728339043994</c:v>
                </c:pt>
                <c:pt idx="901">
                  <c:v>-0.1161452067407035</c:v>
                </c:pt>
                <c:pt idx="902">
                  <c:v>-0.11851712754623464</c:v>
                </c:pt>
                <c:pt idx="903">
                  <c:v>-0.10747169098152073</c:v>
                </c:pt>
                <c:pt idx="904">
                  <c:v>-0.10466700111486951</c:v>
                </c:pt>
                <c:pt idx="905">
                  <c:v>-9.938856434636284E-2</c:v>
                </c:pt>
                <c:pt idx="906">
                  <c:v>-9.9713725656991492E-2</c:v>
                </c:pt>
                <c:pt idx="907">
                  <c:v>-0.11045719766677475</c:v>
                </c:pt>
                <c:pt idx="908">
                  <c:v>-0.11960840214773383</c:v>
                </c:pt>
                <c:pt idx="909">
                  <c:v>-0.12797462796850917</c:v>
                </c:pt>
                <c:pt idx="910">
                  <c:v>-0.13506978487881205</c:v>
                </c:pt>
                <c:pt idx="911">
                  <c:v>-0.1278357490057539</c:v>
                </c:pt>
                <c:pt idx="912">
                  <c:v>-0.13953344813856808</c:v>
                </c:pt>
                <c:pt idx="913">
                  <c:v>-0.14071949139476392</c:v>
                </c:pt>
                <c:pt idx="914">
                  <c:v>-0.14253656365321812</c:v>
                </c:pt>
                <c:pt idx="915">
                  <c:v>-0.14711898924845787</c:v>
                </c:pt>
                <c:pt idx="916">
                  <c:v>-0.1357484721286642</c:v>
                </c:pt>
                <c:pt idx="917">
                  <c:v>-0.13446055719487743</c:v>
                </c:pt>
                <c:pt idx="918">
                  <c:v>-0.12908290600019495</c:v>
                </c:pt>
                <c:pt idx="919">
                  <c:v>-0.13236694681242489</c:v>
                </c:pt>
                <c:pt idx="920">
                  <c:v>-0.13692420312843195</c:v>
                </c:pt>
                <c:pt idx="921">
                  <c:v>-0.11931704561812975</c:v>
                </c:pt>
                <c:pt idx="922">
                  <c:v>-0.12401656871720641</c:v>
                </c:pt>
                <c:pt idx="923">
                  <c:v>-0.12918346880248877</c:v>
                </c:pt>
                <c:pt idx="924">
                  <c:v>-0.12924386033277219</c:v>
                </c:pt>
                <c:pt idx="925">
                  <c:v>-0.14502313146965096</c:v>
                </c:pt>
                <c:pt idx="926">
                  <c:v>-0.1496077132567657</c:v>
                </c:pt>
                <c:pt idx="927">
                  <c:v>-0.15257301981841215</c:v>
                </c:pt>
                <c:pt idx="928">
                  <c:v>-0.15769949072577966</c:v>
                </c:pt>
                <c:pt idx="929">
                  <c:v>-0.18125838407083958</c:v>
                </c:pt>
                <c:pt idx="930">
                  <c:v>-0.16258587178815023</c:v>
                </c:pt>
                <c:pt idx="931">
                  <c:v>-0.14763888484364829</c:v>
                </c:pt>
                <c:pt idx="932">
                  <c:v>-0.13136835881915107</c:v>
                </c:pt>
                <c:pt idx="933">
                  <c:v>-0.10383691635142445</c:v>
                </c:pt>
                <c:pt idx="934">
                  <c:v>-0.12133942295801832</c:v>
                </c:pt>
                <c:pt idx="935">
                  <c:v>-0.12022778637434568</c:v>
                </c:pt>
                <c:pt idx="936">
                  <c:v>-0.12184949766874172</c:v>
                </c:pt>
                <c:pt idx="937">
                  <c:v>-0.12939159441375048</c:v>
                </c:pt>
                <c:pt idx="938">
                  <c:v>-0.12973816928303217</c:v>
                </c:pt>
                <c:pt idx="939">
                  <c:v>-0.11946206642431285</c:v>
                </c:pt>
                <c:pt idx="940">
                  <c:v>-0.12074930851535663</c:v>
                </c:pt>
                <c:pt idx="941">
                  <c:v>-0.11635284955253253</c:v>
                </c:pt>
                <c:pt idx="942">
                  <c:v>-0.10074564809664223</c:v>
                </c:pt>
                <c:pt idx="943">
                  <c:v>-0.10278061363110536</c:v>
                </c:pt>
                <c:pt idx="944">
                  <c:v>-0.11167462899209875</c:v>
                </c:pt>
                <c:pt idx="945">
                  <c:v>-0.10968244385279055</c:v>
                </c:pt>
                <c:pt idx="946">
                  <c:v>-0.11646901176756547</c:v>
                </c:pt>
                <c:pt idx="947">
                  <c:v>-0.12055162355693466</c:v>
                </c:pt>
                <c:pt idx="948">
                  <c:v>-0.11127350042763229</c:v>
                </c:pt>
                <c:pt idx="949">
                  <c:v>-9.6434209302913854E-2</c:v>
                </c:pt>
                <c:pt idx="950">
                  <c:v>-0.10083321961463124</c:v>
                </c:pt>
                <c:pt idx="951">
                  <c:v>-9.8058629713441342E-2</c:v>
                </c:pt>
                <c:pt idx="952">
                  <c:v>-9.3573212309718046E-2</c:v>
                </c:pt>
                <c:pt idx="953">
                  <c:v>-9.4112279261032272E-2</c:v>
                </c:pt>
                <c:pt idx="954">
                  <c:v>-8.3788032020351955E-2</c:v>
                </c:pt>
                <c:pt idx="955">
                  <c:v>-8.6804445578495565E-2</c:v>
                </c:pt>
                <c:pt idx="956">
                  <c:v>-7.81554382688395E-2</c:v>
                </c:pt>
                <c:pt idx="957">
                  <c:v>-7.6127593102422508E-2</c:v>
                </c:pt>
                <c:pt idx="958">
                  <c:v>-6.7862985749672144E-2</c:v>
                </c:pt>
                <c:pt idx="959">
                  <c:v>-5.5619137329183478E-2</c:v>
                </c:pt>
                <c:pt idx="960">
                  <c:v>-5.2630537110385206E-2</c:v>
                </c:pt>
                <c:pt idx="961">
                  <c:v>-5.4968748297650957E-2</c:v>
                </c:pt>
                <c:pt idx="962">
                  <c:v>-5.1579955221108587E-2</c:v>
                </c:pt>
                <c:pt idx="963">
                  <c:v>-5.4302403537315733E-2</c:v>
                </c:pt>
                <c:pt idx="964">
                  <c:v>-4.6677353253035E-2</c:v>
                </c:pt>
                <c:pt idx="965">
                  <c:v>-4.2675063455961566E-2</c:v>
                </c:pt>
                <c:pt idx="966">
                  <c:v>-4.3777059973188592E-2</c:v>
                </c:pt>
                <c:pt idx="967">
                  <c:v>-4.2048911813962114E-2</c:v>
                </c:pt>
                <c:pt idx="968">
                  <c:v>-4.0147442629581129E-2</c:v>
                </c:pt>
                <c:pt idx="969">
                  <c:v>-3.7066940922764441E-2</c:v>
                </c:pt>
                <c:pt idx="970">
                  <c:v>-3.5072161057839973E-2</c:v>
                </c:pt>
                <c:pt idx="971">
                  <c:v>-3.5535468308715318E-2</c:v>
                </c:pt>
                <c:pt idx="972">
                  <c:v>-4.0712567560869106E-2</c:v>
                </c:pt>
                <c:pt idx="973">
                  <c:v>-3.9913204778274633E-2</c:v>
                </c:pt>
                <c:pt idx="974">
                  <c:v>-4.5542996574457401E-2</c:v>
                </c:pt>
                <c:pt idx="975">
                  <c:v>-5.5137822731805092E-2</c:v>
                </c:pt>
                <c:pt idx="976">
                  <c:v>-6.6177111243990464E-2</c:v>
                </c:pt>
                <c:pt idx="977">
                  <c:v>-7.4248580852330187E-2</c:v>
                </c:pt>
                <c:pt idx="978">
                  <c:v>-7.6741599311401787E-2</c:v>
                </c:pt>
                <c:pt idx="979">
                  <c:v>-7.7416839365810008E-2</c:v>
                </c:pt>
                <c:pt idx="980">
                  <c:v>-8.2256641783417683E-2</c:v>
                </c:pt>
                <c:pt idx="981">
                  <c:v>-9.0549957717182536E-2</c:v>
                </c:pt>
                <c:pt idx="982">
                  <c:v>-9.9304929544928588E-2</c:v>
                </c:pt>
                <c:pt idx="983">
                  <c:v>-0.11081826462354506</c:v>
                </c:pt>
                <c:pt idx="984">
                  <c:v>-0.11949643889401015</c:v>
                </c:pt>
                <c:pt idx="985">
                  <c:v>-0.13014062170057017</c:v>
                </c:pt>
                <c:pt idx="986">
                  <c:v>-0.13749235033913054</c:v>
                </c:pt>
                <c:pt idx="987">
                  <c:v>-0.14621700679324964</c:v>
                </c:pt>
                <c:pt idx="988">
                  <c:v>-0.13886152352277514</c:v>
                </c:pt>
                <c:pt idx="989">
                  <c:v>-0.14457350788042267</c:v>
                </c:pt>
                <c:pt idx="990">
                  <c:v>-0.15521989224677185</c:v>
                </c:pt>
                <c:pt idx="991">
                  <c:v>-0.15775592054046517</c:v>
                </c:pt>
                <c:pt idx="992">
                  <c:v>-0.17265295172010756</c:v>
                </c:pt>
                <c:pt idx="993">
                  <c:v>-0.19241932739143222</c:v>
                </c:pt>
                <c:pt idx="994">
                  <c:v>-0.19745717956407219</c:v>
                </c:pt>
                <c:pt idx="995">
                  <c:v>-0.20295303246616078</c:v>
                </c:pt>
                <c:pt idx="996">
                  <c:v>-0.21630792265711538</c:v>
                </c:pt>
                <c:pt idx="997">
                  <c:v>-0.2245325445959909</c:v>
                </c:pt>
                <c:pt idx="998">
                  <c:v>-0.24191984539429659</c:v>
                </c:pt>
                <c:pt idx="999">
                  <c:v>-0.24722928973023217</c:v>
                </c:pt>
                <c:pt idx="1000">
                  <c:v>-0.2383551992221189</c:v>
                </c:pt>
                <c:pt idx="1001">
                  <c:v>-0.23055416198024095</c:v>
                </c:pt>
                <c:pt idx="1002">
                  <c:v>-0.20790658185953315</c:v>
                </c:pt>
                <c:pt idx="1003">
                  <c:v>-0.19466965863943894</c:v>
                </c:pt>
                <c:pt idx="1004">
                  <c:v>-0.20259891596581597</c:v>
                </c:pt>
                <c:pt idx="1005">
                  <c:v>-0.20049522600034186</c:v>
                </c:pt>
                <c:pt idx="1006">
                  <c:v>-0.20408035584304487</c:v>
                </c:pt>
                <c:pt idx="1007">
                  <c:v>-0.21248113807051133</c:v>
                </c:pt>
                <c:pt idx="1008">
                  <c:v>-0.21067467689460254</c:v>
                </c:pt>
                <c:pt idx="1009">
                  <c:v>-0.18826649866448103</c:v>
                </c:pt>
                <c:pt idx="1010">
                  <c:v>-0.19043313390436009</c:v>
                </c:pt>
                <c:pt idx="1011">
                  <c:v>-0.18902614319910757</c:v>
                </c:pt>
                <c:pt idx="1012">
                  <c:v>-0.1930977763082074</c:v>
                </c:pt>
                <c:pt idx="1013">
                  <c:v>-0.19739136555469233</c:v>
                </c:pt>
                <c:pt idx="1014">
                  <c:v>-0.18812353524686481</c:v>
                </c:pt>
                <c:pt idx="1015">
                  <c:v>-0.18048024168932497</c:v>
                </c:pt>
                <c:pt idx="1016">
                  <c:v>-0.1682067004419365</c:v>
                </c:pt>
                <c:pt idx="1017">
                  <c:v>-0.17781294874771514</c:v>
                </c:pt>
                <c:pt idx="1018">
                  <c:v>-0.17702336578847783</c:v>
                </c:pt>
                <c:pt idx="1019">
                  <c:v>-0.18231807644185238</c:v>
                </c:pt>
                <c:pt idx="1020">
                  <c:v>-0.18005258228152951</c:v>
                </c:pt>
                <c:pt idx="1021">
                  <c:v>-0.17981259977514491</c:v>
                </c:pt>
                <c:pt idx="1022">
                  <c:v>-0.18738836886536633</c:v>
                </c:pt>
                <c:pt idx="1023">
                  <c:v>-0.19227447151829624</c:v>
                </c:pt>
                <c:pt idx="1024">
                  <c:v>-0.19389332685103039</c:v>
                </c:pt>
                <c:pt idx="1025">
                  <c:v>-0.19215179282604</c:v>
                </c:pt>
                <c:pt idx="1026">
                  <c:v>-0.20555026411964328</c:v>
                </c:pt>
                <c:pt idx="1027">
                  <c:v>-0.19785921182074623</c:v>
                </c:pt>
                <c:pt idx="1028">
                  <c:v>-0.20782377174818017</c:v>
                </c:pt>
                <c:pt idx="1029">
                  <c:v>-0.20352018150256757</c:v>
                </c:pt>
                <c:pt idx="1030">
                  <c:v>-0.18073554446852369</c:v>
                </c:pt>
                <c:pt idx="1031">
                  <c:v>-0.17982407668888262</c:v>
                </c:pt>
                <c:pt idx="1032">
                  <c:v>-0.16344717967517941</c:v>
                </c:pt>
                <c:pt idx="1033">
                  <c:v>-0.15950772987906048</c:v>
                </c:pt>
                <c:pt idx="1034">
                  <c:v>-0.14855152628081314</c:v>
                </c:pt>
                <c:pt idx="1035">
                  <c:v>-0.13345890008089939</c:v>
                </c:pt>
                <c:pt idx="1036">
                  <c:v>-0.12674385036890848</c:v>
                </c:pt>
                <c:pt idx="1037">
                  <c:v>-0.10900558486555023</c:v>
                </c:pt>
                <c:pt idx="1038">
                  <c:v>-0.12729764754035941</c:v>
                </c:pt>
                <c:pt idx="1039">
                  <c:v>-0.12712389557316695</c:v>
                </c:pt>
                <c:pt idx="1040">
                  <c:v>-0.11564971450061204</c:v>
                </c:pt>
                <c:pt idx="1041">
                  <c:v>-0.13302490093415489</c:v>
                </c:pt>
                <c:pt idx="1042">
                  <c:v>-0.12847476812190817</c:v>
                </c:pt>
                <c:pt idx="1043">
                  <c:v>-0.13372160992867882</c:v>
                </c:pt>
                <c:pt idx="1044">
                  <c:v>-0.1499135058186235</c:v>
                </c:pt>
                <c:pt idx="1045">
                  <c:v>-0.16914833973527915</c:v>
                </c:pt>
                <c:pt idx="1046">
                  <c:v>-0.17213804509949551</c:v>
                </c:pt>
                <c:pt idx="1047">
                  <c:v>-0.1759493815346079</c:v>
                </c:pt>
                <c:pt idx="1048">
                  <c:v>-0.18254189474962526</c:v>
                </c:pt>
                <c:pt idx="1049">
                  <c:v>-0.1624487461318021</c:v>
                </c:pt>
                <c:pt idx="1050">
                  <c:v>-0.17258620484213397</c:v>
                </c:pt>
                <c:pt idx="1051">
                  <c:v>-0.21910276006452986</c:v>
                </c:pt>
                <c:pt idx="1052">
                  <c:v>-0.25508516083910071</c:v>
                </c:pt>
                <c:pt idx="1053">
                  <c:v>-0.2685717831362982</c:v>
                </c:pt>
                <c:pt idx="1054">
                  <c:v>-0.25574508115019084</c:v>
                </c:pt>
                <c:pt idx="1055">
                  <c:v>-0.23679187857726125</c:v>
                </c:pt>
                <c:pt idx="1056">
                  <c:v>-0.20239789872713229</c:v>
                </c:pt>
                <c:pt idx="1057">
                  <c:v>-0.20948560888908518</c:v>
                </c:pt>
                <c:pt idx="1058">
                  <c:v>-0.22592361150072704</c:v>
                </c:pt>
                <c:pt idx="1059">
                  <c:v>-0.21871374905368979</c:v>
                </c:pt>
                <c:pt idx="1060">
                  <c:v>-0.2032231589508135</c:v>
                </c:pt>
                <c:pt idx="1061">
                  <c:v>-0.19295054985414992</c:v>
                </c:pt>
                <c:pt idx="1062">
                  <c:v>-0.1846300685568445</c:v>
                </c:pt>
                <c:pt idx="1063">
                  <c:v>-0.18298126763548392</c:v>
                </c:pt>
                <c:pt idx="1064">
                  <c:v>-0.20530102466524863</c:v>
                </c:pt>
                <c:pt idx="1065">
                  <c:v>-0.21627200193795754</c:v>
                </c:pt>
                <c:pt idx="1066">
                  <c:v>-0.21643256985230255</c:v>
                </c:pt>
                <c:pt idx="1067">
                  <c:v>-0.20135699245393696</c:v>
                </c:pt>
                <c:pt idx="1068">
                  <c:v>-0.21041337408613864</c:v>
                </c:pt>
                <c:pt idx="1069">
                  <c:v>-0.19308931981556648</c:v>
                </c:pt>
                <c:pt idx="1070">
                  <c:v>-0.20374423176918344</c:v>
                </c:pt>
                <c:pt idx="1071">
                  <c:v>-0.21092113027906567</c:v>
                </c:pt>
                <c:pt idx="1072">
                  <c:v>-0.21177172200965022</c:v>
                </c:pt>
                <c:pt idx="1073">
                  <c:v>-0.19896189467546266</c:v>
                </c:pt>
                <c:pt idx="1074">
                  <c:v>-0.18647464188762325</c:v>
                </c:pt>
                <c:pt idx="1075">
                  <c:v>-0.19609119139102615</c:v>
                </c:pt>
                <c:pt idx="1076">
                  <c:v>-0.15684466407985642</c:v>
                </c:pt>
                <c:pt idx="1077">
                  <c:v>-0.16159092329261784</c:v>
                </c:pt>
                <c:pt idx="1078">
                  <c:v>-0.16096405261008068</c:v>
                </c:pt>
                <c:pt idx="1079">
                  <c:v>-0.14777843023263382</c:v>
                </c:pt>
                <c:pt idx="1080">
                  <c:v>-0.16792748772532881</c:v>
                </c:pt>
                <c:pt idx="1081">
                  <c:v>-0.17457137231357286</c:v>
                </c:pt>
                <c:pt idx="1082">
                  <c:v>-0.18030659360552798</c:v>
                </c:pt>
                <c:pt idx="1083">
                  <c:v>-0.19185878219796459</c:v>
                </c:pt>
                <c:pt idx="1084">
                  <c:v>-0.21210204565704416</c:v>
                </c:pt>
                <c:pt idx="1085">
                  <c:v>-0.21049941203731551</c:v>
                </c:pt>
                <c:pt idx="1086">
                  <c:v>-0.21465876628995589</c:v>
                </c:pt>
                <c:pt idx="1087">
                  <c:v>-0.19984050671040687</c:v>
                </c:pt>
              </c:numCache>
            </c:numRef>
          </c:val>
          <c:extLst>
            <c:ext xmlns:c16="http://schemas.microsoft.com/office/drawing/2014/chart" uri="{C3380CC4-5D6E-409C-BE32-E72D297353CC}">
              <c16:uniqueId val="{00000005-2B5F-4852-990D-D4FC3BD1DE07}"/>
            </c:ext>
          </c:extLst>
        </c:ser>
        <c:dLbls>
          <c:showLegendKey val="0"/>
          <c:showVal val="0"/>
          <c:showCatName val="0"/>
          <c:showSerName val="0"/>
          <c:showPercent val="0"/>
          <c:showBubbleSize val="0"/>
        </c:dLbls>
        <c:axId val="699977088"/>
        <c:axId val="699975552"/>
      </c:areaChart>
      <c:lineChart>
        <c:grouping val="standard"/>
        <c:varyColors val="0"/>
        <c:ser>
          <c:idx val="0"/>
          <c:order val="0"/>
          <c:tx>
            <c:strRef>
              <c:f>'Finansiel stressindikator'!$B$7</c:f>
              <c:strCache>
                <c:ptCount val="1"/>
                <c:pt idx="0">
                  <c:v>Indikator</c:v>
                </c:pt>
              </c:strCache>
            </c:strRef>
          </c:tx>
          <c:spPr>
            <a:ln w="19050">
              <a:solidFill>
                <a:sysClr val="windowText" lastClr="000000"/>
              </a:solidFill>
            </a:ln>
          </c:spPr>
          <c:marker>
            <c:symbol val="none"/>
          </c:marker>
          <c:cat>
            <c:numRef>
              <c:f>'Finansiel stressindikator'!$A$8:$A$1095</c:f>
              <c:numCache>
                <c:formatCode>m/d/yyyy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'Finansiel stressindikator'!$B$8:$B$1095</c:f>
              <c:numCache>
                <c:formatCode>0.000</c:formatCode>
                <c:ptCount val="1088"/>
                <c:pt idx="0">
                  <c:v>0.26904236094592693</c:v>
                </c:pt>
                <c:pt idx="1">
                  <c:v>0.26556617858843029</c:v>
                </c:pt>
                <c:pt idx="2">
                  <c:v>0.27682610715439876</c:v>
                </c:pt>
                <c:pt idx="3">
                  <c:v>0.29930085879342588</c:v>
                </c:pt>
                <c:pt idx="4">
                  <c:v>0.30927461105235893</c:v>
                </c:pt>
                <c:pt idx="5">
                  <c:v>0.31164949932103997</c:v>
                </c:pt>
                <c:pt idx="6">
                  <c:v>0.28802718094411739</c:v>
                </c:pt>
                <c:pt idx="7">
                  <c:v>0.29896726282321323</c:v>
                </c:pt>
                <c:pt idx="8">
                  <c:v>0.31278847675806409</c:v>
                </c:pt>
                <c:pt idx="9">
                  <c:v>0.30440197946713082</c:v>
                </c:pt>
                <c:pt idx="10">
                  <c:v>0.3171163750285983</c:v>
                </c:pt>
                <c:pt idx="11">
                  <c:v>0.28493244485075669</c:v>
                </c:pt>
                <c:pt idx="12">
                  <c:v>0.25552879475762053</c:v>
                </c:pt>
                <c:pt idx="13">
                  <c:v>0.24685323870420345</c:v>
                </c:pt>
                <c:pt idx="14">
                  <c:v>0.22588298840679774</c:v>
                </c:pt>
                <c:pt idx="15">
                  <c:v>0.2431431963078306</c:v>
                </c:pt>
                <c:pt idx="16">
                  <c:v>0.23632171386875031</c:v>
                </c:pt>
                <c:pt idx="17">
                  <c:v>0.23059681911202784</c:v>
                </c:pt>
                <c:pt idx="18">
                  <c:v>0.23926408482312642</c:v>
                </c:pt>
                <c:pt idx="19">
                  <c:v>0.24355198063871236</c:v>
                </c:pt>
                <c:pt idx="20">
                  <c:v>0.24884681727942498</c:v>
                </c:pt>
                <c:pt idx="21">
                  <c:v>0.24868680060731707</c:v>
                </c:pt>
                <c:pt idx="22">
                  <c:v>0.25121502276137736</c:v>
                </c:pt>
                <c:pt idx="23">
                  <c:v>0.21811286802117458</c:v>
                </c:pt>
                <c:pt idx="24">
                  <c:v>0.19444296491622859</c:v>
                </c:pt>
                <c:pt idx="25">
                  <c:v>0.18072057635412134</c:v>
                </c:pt>
                <c:pt idx="26">
                  <c:v>0.15992063787835861</c:v>
                </c:pt>
                <c:pt idx="27">
                  <c:v>0.14594252330063245</c:v>
                </c:pt>
                <c:pt idx="28">
                  <c:v>0.15550296467210745</c:v>
                </c:pt>
                <c:pt idx="29">
                  <c:v>0.1538447454049589</c:v>
                </c:pt>
                <c:pt idx="30">
                  <c:v>0.15510128284105335</c:v>
                </c:pt>
                <c:pt idx="31">
                  <c:v>0.14606502677888525</c:v>
                </c:pt>
                <c:pt idx="32">
                  <c:v>0.14610253537417789</c:v>
                </c:pt>
                <c:pt idx="33">
                  <c:v>0.14383077184299126</c:v>
                </c:pt>
                <c:pt idx="34">
                  <c:v>0.12595150026637697</c:v>
                </c:pt>
                <c:pt idx="35">
                  <c:v>0.13132906525859747</c:v>
                </c:pt>
                <c:pt idx="36">
                  <c:v>0.13052622861128538</c:v>
                </c:pt>
                <c:pt idx="37">
                  <c:v>0.12358341256087088</c:v>
                </c:pt>
                <c:pt idx="38">
                  <c:v>0.13016869390336014</c:v>
                </c:pt>
                <c:pt idx="39">
                  <c:v>0.12859744384320887</c:v>
                </c:pt>
                <c:pt idx="40">
                  <c:v>0.11188012256728548</c:v>
                </c:pt>
                <c:pt idx="41">
                  <c:v>0.11224652865989715</c:v>
                </c:pt>
                <c:pt idx="42">
                  <c:v>0.10201784085624122</c:v>
                </c:pt>
                <c:pt idx="43">
                  <c:v>9.0782278141872577E-2</c:v>
                </c:pt>
                <c:pt idx="44">
                  <c:v>8.4343229825810884E-2</c:v>
                </c:pt>
                <c:pt idx="45">
                  <c:v>7.2719187949323208E-2</c:v>
                </c:pt>
                <c:pt idx="46">
                  <c:v>7.4662549148097015E-2</c:v>
                </c:pt>
                <c:pt idx="47">
                  <c:v>8.1037369547887095E-2</c:v>
                </c:pt>
                <c:pt idx="48">
                  <c:v>7.9679746872960547E-2</c:v>
                </c:pt>
                <c:pt idx="49">
                  <c:v>7.9776114797183939E-2</c:v>
                </c:pt>
                <c:pt idx="50">
                  <c:v>7.5481659422226816E-2</c:v>
                </c:pt>
                <c:pt idx="51">
                  <c:v>6.991923184869997E-2</c:v>
                </c:pt>
                <c:pt idx="52">
                  <c:v>7.2366321375159637E-2</c:v>
                </c:pt>
                <c:pt idx="53">
                  <c:v>7.4706368273623397E-2</c:v>
                </c:pt>
                <c:pt idx="54">
                  <c:v>7.095277363693081E-2</c:v>
                </c:pt>
                <c:pt idx="55">
                  <c:v>6.5987646853859674E-2</c:v>
                </c:pt>
                <c:pt idx="56">
                  <c:v>5.8509968839040943E-2</c:v>
                </c:pt>
                <c:pt idx="57">
                  <c:v>4.9326219405264722E-2</c:v>
                </c:pt>
                <c:pt idx="58">
                  <c:v>4.9478797894537484E-2</c:v>
                </c:pt>
                <c:pt idx="59">
                  <c:v>5.0859082483055942E-2</c:v>
                </c:pt>
                <c:pt idx="60">
                  <c:v>5.0209831295558102E-2</c:v>
                </c:pt>
                <c:pt idx="61">
                  <c:v>5.3568845104148388E-2</c:v>
                </c:pt>
                <c:pt idx="62">
                  <c:v>5.1143923142309575E-2</c:v>
                </c:pt>
                <c:pt idx="63">
                  <c:v>4.951818826072605E-2</c:v>
                </c:pt>
                <c:pt idx="64">
                  <c:v>4.850267917123248E-2</c:v>
                </c:pt>
                <c:pt idx="65">
                  <c:v>4.7149801131393346E-2</c:v>
                </c:pt>
                <c:pt idx="66">
                  <c:v>4.7758985120343267E-2</c:v>
                </c:pt>
                <c:pt idx="67">
                  <c:v>5.0897521145661317E-2</c:v>
                </c:pt>
                <c:pt idx="68">
                  <c:v>5.5197585994088499E-2</c:v>
                </c:pt>
                <c:pt idx="69">
                  <c:v>5.8505771654206923E-2</c:v>
                </c:pt>
                <c:pt idx="70">
                  <c:v>5.5996909929251347E-2</c:v>
                </c:pt>
                <c:pt idx="71">
                  <c:v>5.2108425059814237E-2</c:v>
                </c:pt>
                <c:pt idx="72">
                  <c:v>5.3090175448283636E-2</c:v>
                </c:pt>
                <c:pt idx="73">
                  <c:v>5.3981606499208842E-2</c:v>
                </c:pt>
                <c:pt idx="74">
                  <c:v>5.4512707885487996E-2</c:v>
                </c:pt>
                <c:pt idx="75">
                  <c:v>6.1416122975568241E-2</c:v>
                </c:pt>
                <c:pt idx="76">
                  <c:v>5.5876042904350845E-2</c:v>
                </c:pt>
                <c:pt idx="77">
                  <c:v>5.6529346139597397E-2</c:v>
                </c:pt>
                <c:pt idx="78">
                  <c:v>6.1980198331011066E-2</c:v>
                </c:pt>
                <c:pt idx="79">
                  <c:v>6.3935148001820929E-2</c:v>
                </c:pt>
                <c:pt idx="80">
                  <c:v>7.4300864169550423E-2</c:v>
                </c:pt>
                <c:pt idx="81">
                  <c:v>7.5918079305062308E-2</c:v>
                </c:pt>
                <c:pt idx="82">
                  <c:v>7.7534609595560064E-2</c:v>
                </c:pt>
                <c:pt idx="83">
                  <c:v>7.3212460571823609E-2</c:v>
                </c:pt>
                <c:pt idx="84">
                  <c:v>6.6622880006390717E-2</c:v>
                </c:pt>
                <c:pt idx="85">
                  <c:v>5.9732746886647557E-2</c:v>
                </c:pt>
                <c:pt idx="86">
                  <c:v>5.3289871989929891E-2</c:v>
                </c:pt>
                <c:pt idx="87">
                  <c:v>5.2525570235050237E-2</c:v>
                </c:pt>
                <c:pt idx="88">
                  <c:v>5.4966617377318575E-2</c:v>
                </c:pt>
                <c:pt idx="89">
                  <c:v>5.7476349830827785E-2</c:v>
                </c:pt>
                <c:pt idx="90">
                  <c:v>5.7274490012325603E-2</c:v>
                </c:pt>
                <c:pt idx="91">
                  <c:v>6.0891215339518828E-2</c:v>
                </c:pt>
                <c:pt idx="92">
                  <c:v>7.5225017061247693E-2</c:v>
                </c:pt>
                <c:pt idx="93">
                  <c:v>8.6298665264914254E-2</c:v>
                </c:pt>
                <c:pt idx="94">
                  <c:v>8.9205542990977854E-2</c:v>
                </c:pt>
                <c:pt idx="95">
                  <c:v>7.9014865553980893E-2</c:v>
                </c:pt>
                <c:pt idx="96">
                  <c:v>5.6008109714369501E-2</c:v>
                </c:pt>
                <c:pt idx="97">
                  <c:v>6.2353707683001927E-2</c:v>
                </c:pt>
                <c:pt idx="98">
                  <c:v>7.0291140336955438E-2</c:v>
                </c:pt>
                <c:pt idx="99">
                  <c:v>8.5899991215516558E-2</c:v>
                </c:pt>
                <c:pt idx="100">
                  <c:v>9.3495279267064427E-2</c:v>
                </c:pt>
                <c:pt idx="101">
                  <c:v>7.5021478666031136E-2</c:v>
                </c:pt>
                <c:pt idx="102">
                  <c:v>6.8521372522822199E-2</c:v>
                </c:pt>
                <c:pt idx="103">
                  <c:v>5.5689335296153511E-2</c:v>
                </c:pt>
                <c:pt idx="104">
                  <c:v>5.09012712954841E-2</c:v>
                </c:pt>
                <c:pt idx="105">
                  <c:v>5.481778305541013E-2</c:v>
                </c:pt>
                <c:pt idx="106">
                  <c:v>5.1869586541174517E-2</c:v>
                </c:pt>
                <c:pt idx="107">
                  <c:v>4.9793073540728386E-2</c:v>
                </c:pt>
                <c:pt idx="108">
                  <c:v>4.798135487373497E-2</c:v>
                </c:pt>
                <c:pt idx="109">
                  <c:v>4.2158938197788397E-2</c:v>
                </c:pt>
                <c:pt idx="110">
                  <c:v>4.197893083268836E-2</c:v>
                </c:pt>
                <c:pt idx="111">
                  <c:v>4.4719747114371107E-2</c:v>
                </c:pt>
                <c:pt idx="112">
                  <c:v>5.2549857568775137E-2</c:v>
                </c:pt>
                <c:pt idx="113">
                  <c:v>5.8503901168235041E-2</c:v>
                </c:pt>
                <c:pt idx="114">
                  <c:v>6.6939398694827595E-2</c:v>
                </c:pt>
                <c:pt idx="115">
                  <c:v>6.5162266738935465E-2</c:v>
                </c:pt>
                <c:pt idx="116">
                  <c:v>6.0887256610670092E-2</c:v>
                </c:pt>
                <c:pt idx="117">
                  <c:v>5.4972769441153278E-2</c:v>
                </c:pt>
                <c:pt idx="118">
                  <c:v>7.8921144082508166E-2</c:v>
                </c:pt>
                <c:pt idx="119">
                  <c:v>9.7532313939585003E-2</c:v>
                </c:pt>
                <c:pt idx="120">
                  <c:v>0.11751660541376269</c:v>
                </c:pt>
                <c:pt idx="121">
                  <c:v>0.11904302221600067</c:v>
                </c:pt>
                <c:pt idx="122">
                  <c:v>9.2886910009887053E-2</c:v>
                </c:pt>
                <c:pt idx="123">
                  <c:v>8.2901770815014514E-2</c:v>
                </c:pt>
                <c:pt idx="124">
                  <c:v>7.3132898644418048E-2</c:v>
                </c:pt>
                <c:pt idx="125">
                  <c:v>8.1006520630895293E-2</c:v>
                </c:pt>
                <c:pt idx="126">
                  <c:v>7.7972509691888042E-2</c:v>
                </c:pt>
                <c:pt idx="127">
                  <c:v>7.4858829166444277E-2</c:v>
                </c:pt>
                <c:pt idx="128">
                  <c:v>7.0620004913778497E-2</c:v>
                </c:pt>
                <c:pt idx="129">
                  <c:v>6.0909110242345264E-2</c:v>
                </c:pt>
                <c:pt idx="130">
                  <c:v>6.0868757481667937E-2</c:v>
                </c:pt>
                <c:pt idx="131">
                  <c:v>5.1462589562214736E-2</c:v>
                </c:pt>
                <c:pt idx="132">
                  <c:v>4.0034024463660459E-2</c:v>
                </c:pt>
                <c:pt idx="133">
                  <c:v>4.1465217948522773E-2</c:v>
                </c:pt>
                <c:pt idx="134">
                  <c:v>3.6046650672143646E-2</c:v>
                </c:pt>
                <c:pt idx="135">
                  <c:v>4.2345857085195143E-2</c:v>
                </c:pt>
                <c:pt idx="136">
                  <c:v>5.0009876639064074E-2</c:v>
                </c:pt>
                <c:pt idx="137">
                  <c:v>4.3245013939371635E-2</c:v>
                </c:pt>
                <c:pt idx="138">
                  <c:v>3.9578261737069478E-2</c:v>
                </c:pt>
                <c:pt idx="139">
                  <c:v>3.5699561690140352E-2</c:v>
                </c:pt>
                <c:pt idx="140">
                  <c:v>2.5929509293331134E-2</c:v>
                </c:pt>
                <c:pt idx="141">
                  <c:v>3.0037664950223635E-2</c:v>
                </c:pt>
                <c:pt idx="142">
                  <c:v>3.6531164472057343E-2</c:v>
                </c:pt>
                <c:pt idx="143">
                  <c:v>4.8576911865697424E-2</c:v>
                </c:pt>
                <c:pt idx="144">
                  <c:v>6.3607697124546184E-2</c:v>
                </c:pt>
                <c:pt idx="145">
                  <c:v>6.9366275788872889E-2</c:v>
                </c:pt>
                <c:pt idx="146">
                  <c:v>7.2983513929084157E-2</c:v>
                </c:pt>
                <c:pt idx="147">
                  <c:v>6.9141097730363657E-2</c:v>
                </c:pt>
                <c:pt idx="148">
                  <c:v>6.6334089601430196E-2</c:v>
                </c:pt>
                <c:pt idx="149">
                  <c:v>7.2903315309829547E-2</c:v>
                </c:pt>
                <c:pt idx="150">
                  <c:v>6.2854569366661769E-2</c:v>
                </c:pt>
                <c:pt idx="151">
                  <c:v>5.2066020895294815E-2</c:v>
                </c:pt>
                <c:pt idx="152">
                  <c:v>4.6233340984583454E-2</c:v>
                </c:pt>
                <c:pt idx="153">
                  <c:v>2.8339122992863862E-2</c:v>
                </c:pt>
                <c:pt idx="154">
                  <c:v>3.693077866094964E-2</c:v>
                </c:pt>
                <c:pt idx="155">
                  <c:v>4.2470097261288392E-2</c:v>
                </c:pt>
                <c:pt idx="156">
                  <c:v>4.084365537939795E-2</c:v>
                </c:pt>
                <c:pt idx="157">
                  <c:v>5.404672686685813E-2</c:v>
                </c:pt>
                <c:pt idx="158">
                  <c:v>5.1081089191140357E-2</c:v>
                </c:pt>
                <c:pt idx="159">
                  <c:v>5.4511571759235697E-2</c:v>
                </c:pt>
                <c:pt idx="160">
                  <c:v>5.5167058554967036E-2</c:v>
                </c:pt>
                <c:pt idx="161">
                  <c:v>4.8740381949034683E-2</c:v>
                </c:pt>
                <c:pt idx="162">
                  <c:v>4.9394433281653168E-2</c:v>
                </c:pt>
                <c:pt idx="163">
                  <c:v>5.0426749020101524E-2</c:v>
                </c:pt>
                <c:pt idx="164">
                  <c:v>4.9190082480718753E-2</c:v>
                </c:pt>
                <c:pt idx="165">
                  <c:v>4.853556782533186E-2</c:v>
                </c:pt>
                <c:pt idx="166">
                  <c:v>6.3558974847453889E-2</c:v>
                </c:pt>
                <c:pt idx="167">
                  <c:v>7.6373805916114063E-2</c:v>
                </c:pt>
                <c:pt idx="168">
                  <c:v>8.3792795480869181E-2</c:v>
                </c:pt>
                <c:pt idx="169">
                  <c:v>8.9659931873492346E-2</c:v>
                </c:pt>
                <c:pt idx="170">
                  <c:v>7.5867876571241777E-2</c:v>
                </c:pt>
                <c:pt idx="171">
                  <c:v>6.7029092686811051E-2</c:v>
                </c:pt>
                <c:pt idx="172">
                  <c:v>6.5262342940008433E-2</c:v>
                </c:pt>
                <c:pt idx="173">
                  <c:v>0.10417681011094371</c:v>
                </c:pt>
                <c:pt idx="174">
                  <c:v>0.13449915631788009</c:v>
                </c:pt>
                <c:pt idx="175">
                  <c:v>0.1491746244898712</c:v>
                </c:pt>
                <c:pt idx="176">
                  <c:v>0.18166883862176075</c:v>
                </c:pt>
                <c:pt idx="177">
                  <c:v>0.15911644287642349</c:v>
                </c:pt>
                <c:pt idx="178">
                  <c:v>0.13546062615586435</c:v>
                </c:pt>
                <c:pt idx="179">
                  <c:v>0.14266744289868064</c:v>
                </c:pt>
                <c:pt idx="180">
                  <c:v>0.11482439582194615</c:v>
                </c:pt>
                <c:pt idx="181">
                  <c:v>9.6173476291090382E-2</c:v>
                </c:pt>
                <c:pt idx="182">
                  <c:v>0.1009794887439274</c:v>
                </c:pt>
                <c:pt idx="183">
                  <c:v>7.1054967175080225E-2</c:v>
                </c:pt>
                <c:pt idx="184">
                  <c:v>7.5601138573873933E-2</c:v>
                </c:pt>
                <c:pt idx="185">
                  <c:v>7.1747726312698559E-2</c:v>
                </c:pt>
                <c:pt idx="186">
                  <c:v>6.2812023806323392E-2</c:v>
                </c:pt>
                <c:pt idx="187">
                  <c:v>6.7141144961071458E-2</c:v>
                </c:pt>
                <c:pt idx="188">
                  <c:v>5.8382997603714099E-2</c:v>
                </c:pt>
                <c:pt idx="189">
                  <c:v>6.477083078420387E-2</c:v>
                </c:pt>
                <c:pt idx="190">
                  <c:v>6.6422517277607826E-2</c:v>
                </c:pt>
                <c:pt idx="191">
                  <c:v>6.9149433111569431E-2</c:v>
                </c:pt>
                <c:pt idx="192">
                  <c:v>7.2415794581818654E-2</c:v>
                </c:pt>
                <c:pt idx="193">
                  <c:v>7.4093195118774546E-2</c:v>
                </c:pt>
                <c:pt idx="194">
                  <c:v>6.9742523502299814E-2</c:v>
                </c:pt>
                <c:pt idx="195">
                  <c:v>6.2422239203999509E-2</c:v>
                </c:pt>
                <c:pt idx="196">
                  <c:v>6.6965936342500754E-2</c:v>
                </c:pt>
                <c:pt idx="197">
                  <c:v>7.1056812295255109E-2</c:v>
                </c:pt>
                <c:pt idx="198">
                  <c:v>7.2844991946367982E-2</c:v>
                </c:pt>
                <c:pt idx="199">
                  <c:v>7.6199256010961822E-2</c:v>
                </c:pt>
                <c:pt idx="200">
                  <c:v>6.8475549112453474E-2</c:v>
                </c:pt>
                <c:pt idx="201">
                  <c:v>7.1943936765598168E-2</c:v>
                </c:pt>
                <c:pt idx="202">
                  <c:v>7.1300907357127824E-2</c:v>
                </c:pt>
                <c:pt idx="203">
                  <c:v>7.8109056924529768E-2</c:v>
                </c:pt>
                <c:pt idx="204">
                  <c:v>7.8656690318690464E-2</c:v>
                </c:pt>
                <c:pt idx="205">
                  <c:v>6.066196594228488E-2</c:v>
                </c:pt>
                <c:pt idx="206">
                  <c:v>7.1321228746331691E-2</c:v>
                </c:pt>
                <c:pt idx="207">
                  <c:v>6.8223538757723162E-2</c:v>
                </c:pt>
                <c:pt idx="208">
                  <c:v>6.4678369094397115E-2</c:v>
                </c:pt>
                <c:pt idx="209">
                  <c:v>6.8762204740344543E-2</c:v>
                </c:pt>
                <c:pt idx="210">
                  <c:v>5.848648180989198E-2</c:v>
                </c:pt>
                <c:pt idx="211">
                  <c:v>5.6894740530547411E-2</c:v>
                </c:pt>
                <c:pt idx="212">
                  <c:v>5.9211075406264288E-2</c:v>
                </c:pt>
                <c:pt idx="213">
                  <c:v>6.2793084756145645E-2</c:v>
                </c:pt>
                <c:pt idx="214">
                  <c:v>8.5020031710891744E-2</c:v>
                </c:pt>
                <c:pt idx="215">
                  <c:v>9.9808883552361394E-2</c:v>
                </c:pt>
                <c:pt idx="216">
                  <c:v>0.11181592709553009</c:v>
                </c:pt>
                <c:pt idx="217">
                  <c:v>0.12187123219964915</c:v>
                </c:pt>
                <c:pt idx="218">
                  <c:v>0.10899058659988728</c:v>
                </c:pt>
                <c:pt idx="219">
                  <c:v>9.8994704300784997E-2</c:v>
                </c:pt>
                <c:pt idx="220">
                  <c:v>8.9705771104772125E-2</c:v>
                </c:pt>
                <c:pt idx="221">
                  <c:v>7.9174551789188585E-2</c:v>
                </c:pt>
                <c:pt idx="222">
                  <c:v>6.8644868359222525E-2</c:v>
                </c:pt>
                <c:pt idx="223">
                  <c:v>6.7167875838843774E-2</c:v>
                </c:pt>
                <c:pt idx="224">
                  <c:v>6.5751585497923537E-2</c:v>
                </c:pt>
                <c:pt idx="225">
                  <c:v>7.2935948578216878E-2</c:v>
                </c:pt>
                <c:pt idx="226">
                  <c:v>7.3454709280373343E-2</c:v>
                </c:pt>
                <c:pt idx="227">
                  <c:v>7.1759718535609904E-2</c:v>
                </c:pt>
                <c:pt idx="228">
                  <c:v>8.4381946878084008E-2</c:v>
                </c:pt>
                <c:pt idx="229">
                  <c:v>9.0804998887273808E-2</c:v>
                </c:pt>
                <c:pt idx="230">
                  <c:v>0.10279631870489632</c:v>
                </c:pt>
                <c:pt idx="231">
                  <c:v>0.10446591713492756</c:v>
                </c:pt>
                <c:pt idx="232">
                  <c:v>0.10363582591267709</c:v>
                </c:pt>
                <c:pt idx="233">
                  <c:v>9.7815215971373742E-2</c:v>
                </c:pt>
                <c:pt idx="234">
                  <c:v>8.9066304599008383E-2</c:v>
                </c:pt>
                <c:pt idx="235">
                  <c:v>0.12363827424418722</c:v>
                </c:pt>
                <c:pt idx="236">
                  <c:v>0.14752034434741351</c:v>
                </c:pt>
                <c:pt idx="237">
                  <c:v>0.19101493009274839</c:v>
                </c:pt>
                <c:pt idx="238">
                  <c:v>0.24430681889380026</c:v>
                </c:pt>
                <c:pt idx="239">
                  <c:v>0.2859572704424902</c:v>
                </c:pt>
                <c:pt idx="240">
                  <c:v>0.32022812846267529</c:v>
                </c:pt>
                <c:pt idx="241">
                  <c:v>0.31728627923220143</c:v>
                </c:pt>
                <c:pt idx="242">
                  <c:v>0.30727162855863971</c:v>
                </c:pt>
                <c:pt idx="243">
                  <c:v>0.28994394930024919</c:v>
                </c:pt>
                <c:pt idx="244">
                  <c:v>0.26816171861299154</c:v>
                </c:pt>
                <c:pt idx="245">
                  <c:v>0.25204418966176434</c:v>
                </c:pt>
                <c:pt idx="246">
                  <c:v>0.23684282162364956</c:v>
                </c:pt>
                <c:pt idx="247">
                  <c:v>0.20815602724236504</c:v>
                </c:pt>
                <c:pt idx="248">
                  <c:v>0.21049866617891091</c:v>
                </c:pt>
                <c:pt idx="249">
                  <c:v>0.21771093224158924</c:v>
                </c:pt>
                <c:pt idx="250">
                  <c:v>0.22492825607305661</c:v>
                </c:pt>
                <c:pt idx="251">
                  <c:v>0.23296427056176811</c:v>
                </c:pt>
                <c:pt idx="252">
                  <c:v>0.24622249209227126</c:v>
                </c:pt>
                <c:pt idx="253">
                  <c:v>0.26984453737115632</c:v>
                </c:pt>
                <c:pt idx="254">
                  <c:v>0.27724754100337057</c:v>
                </c:pt>
                <c:pt idx="255">
                  <c:v>0.27386585653686674</c:v>
                </c:pt>
                <c:pt idx="256">
                  <c:v>0.24763835755370711</c:v>
                </c:pt>
                <c:pt idx="257">
                  <c:v>0.21335822142984417</c:v>
                </c:pt>
                <c:pt idx="258">
                  <c:v>0.2226437799662479</c:v>
                </c:pt>
                <c:pt idx="259">
                  <c:v>0.24110052527736398</c:v>
                </c:pt>
                <c:pt idx="260">
                  <c:v>0.27870684471316398</c:v>
                </c:pt>
                <c:pt idx="261">
                  <c:v>0.35931347333544178</c:v>
                </c:pt>
                <c:pt idx="262">
                  <c:v>0.39936695279337042</c:v>
                </c:pt>
                <c:pt idx="263">
                  <c:v>0.44192213353537813</c:v>
                </c:pt>
                <c:pt idx="264">
                  <c:v>0.46460778627916405</c:v>
                </c:pt>
                <c:pt idx="265">
                  <c:v>0.44403576393848543</c:v>
                </c:pt>
                <c:pt idx="266">
                  <c:v>0.43484832200520784</c:v>
                </c:pt>
                <c:pt idx="267">
                  <c:v>0.41503485047018868</c:v>
                </c:pt>
                <c:pt idx="268">
                  <c:v>0.38427447225380573</c:v>
                </c:pt>
                <c:pt idx="269">
                  <c:v>0.39212902457358395</c:v>
                </c:pt>
                <c:pt idx="270">
                  <c:v>0.37948739465022985</c:v>
                </c:pt>
                <c:pt idx="271">
                  <c:v>0.3854493006805117</c:v>
                </c:pt>
                <c:pt idx="272">
                  <c:v>0.40007098652909912</c:v>
                </c:pt>
                <c:pt idx="273">
                  <c:v>0.38023124227548433</c:v>
                </c:pt>
                <c:pt idx="274">
                  <c:v>0.39881549927996668</c:v>
                </c:pt>
                <c:pt idx="275">
                  <c:v>0.38885195076200652</c:v>
                </c:pt>
                <c:pt idx="276">
                  <c:v>0.37174031585184197</c:v>
                </c:pt>
                <c:pt idx="277">
                  <c:v>0.35401289356327204</c:v>
                </c:pt>
                <c:pt idx="278">
                  <c:v>0.31275590247410695</c:v>
                </c:pt>
                <c:pt idx="279">
                  <c:v>0.31597757512570063</c:v>
                </c:pt>
                <c:pt idx="280">
                  <c:v>0.31337389234594348</c:v>
                </c:pt>
                <c:pt idx="281">
                  <c:v>0.32194565108112533</c:v>
                </c:pt>
                <c:pt idx="282">
                  <c:v>0.33427810501976524</c:v>
                </c:pt>
                <c:pt idx="283">
                  <c:v>0.32391249779250719</c:v>
                </c:pt>
                <c:pt idx="284">
                  <c:v>0.34812863124530941</c:v>
                </c:pt>
                <c:pt idx="285">
                  <c:v>0.35326205961281193</c:v>
                </c:pt>
                <c:pt idx="286">
                  <c:v>0.37461012547498695</c:v>
                </c:pt>
                <c:pt idx="287">
                  <c:v>0.38047744896488173</c:v>
                </c:pt>
                <c:pt idx="288">
                  <c:v>0.35449888081395697</c:v>
                </c:pt>
                <c:pt idx="289">
                  <c:v>0.35844159856944879</c:v>
                </c:pt>
                <c:pt idx="290">
                  <c:v>0.34994959031387818</c:v>
                </c:pt>
                <c:pt idx="291">
                  <c:v>0.36066305568546514</c:v>
                </c:pt>
                <c:pt idx="292">
                  <c:v>0.37014583390848166</c:v>
                </c:pt>
                <c:pt idx="293">
                  <c:v>0.38584116676419644</c:v>
                </c:pt>
                <c:pt idx="294">
                  <c:v>0.42134410703528385</c:v>
                </c:pt>
                <c:pt idx="295">
                  <c:v>0.46729672668526401</c:v>
                </c:pt>
                <c:pt idx="296">
                  <c:v>0.53565557391215934</c:v>
                </c:pt>
                <c:pt idx="297">
                  <c:v>0.6041088679295592</c:v>
                </c:pt>
                <c:pt idx="298">
                  <c:v>0.6585133979810267</c:v>
                </c:pt>
                <c:pt idx="299">
                  <c:v>0.68534632740113999</c:v>
                </c:pt>
                <c:pt idx="300">
                  <c:v>0.72007330485918586</c:v>
                </c:pt>
                <c:pt idx="301">
                  <c:v>0.7139026212243017</c:v>
                </c:pt>
                <c:pt idx="302">
                  <c:v>0.7120913701582583</c:v>
                </c:pt>
                <c:pt idx="303">
                  <c:v>0.71305586663932707</c:v>
                </c:pt>
                <c:pt idx="304">
                  <c:v>0.70765216976941692</c:v>
                </c:pt>
                <c:pt idx="305">
                  <c:v>0.73318195903646344</c:v>
                </c:pt>
                <c:pt idx="306">
                  <c:v>0.75067494499324872</c:v>
                </c:pt>
                <c:pt idx="307">
                  <c:v>0.77867714279672873</c:v>
                </c:pt>
                <c:pt idx="308">
                  <c:v>0.76082242781735632</c:v>
                </c:pt>
                <c:pt idx="309">
                  <c:v>0.71841758678482637</c:v>
                </c:pt>
                <c:pt idx="310">
                  <c:v>0.6743729921419952</c:v>
                </c:pt>
                <c:pt idx="311">
                  <c:v>0.66173779167677604</c:v>
                </c:pt>
                <c:pt idx="312">
                  <c:v>0.67484477673571763</c:v>
                </c:pt>
                <c:pt idx="313">
                  <c:v>0.70002492437319297</c:v>
                </c:pt>
                <c:pt idx="314">
                  <c:v>0.71678187014025208</c:v>
                </c:pt>
                <c:pt idx="315">
                  <c:v>0.69334128098772618</c:v>
                </c:pt>
                <c:pt idx="316">
                  <c:v>0.66902617838446865</c:v>
                </c:pt>
                <c:pt idx="317">
                  <c:v>0.6811880822260723</c:v>
                </c:pt>
                <c:pt idx="318">
                  <c:v>0.7025413580775226</c:v>
                </c:pt>
                <c:pt idx="319">
                  <c:v>0.72403001771083564</c:v>
                </c:pt>
                <c:pt idx="320">
                  <c:v>0.76005125689256769</c:v>
                </c:pt>
                <c:pt idx="321">
                  <c:v>0.7402031192996954</c:v>
                </c:pt>
                <c:pt idx="322">
                  <c:v>0.72531060551035464</c:v>
                </c:pt>
                <c:pt idx="323">
                  <c:v>0.72205527011872439</c:v>
                </c:pt>
                <c:pt idx="324">
                  <c:v>0.6877874181779654</c:v>
                </c:pt>
                <c:pt idx="325">
                  <c:v>0.69830254948375969</c:v>
                </c:pt>
                <c:pt idx="326">
                  <c:v>0.68031768728945641</c:v>
                </c:pt>
                <c:pt idx="327">
                  <c:v>0.66242564095181278</c:v>
                </c:pt>
                <c:pt idx="328">
                  <c:v>0.68018308834006469</c:v>
                </c:pt>
                <c:pt idx="329">
                  <c:v>0.65393784863671844</c:v>
                </c:pt>
                <c:pt idx="330">
                  <c:v>0.63799454953812096</c:v>
                </c:pt>
                <c:pt idx="331">
                  <c:v>0.60602546677868485</c:v>
                </c:pt>
                <c:pt idx="332">
                  <c:v>0.57069772488061754</c:v>
                </c:pt>
                <c:pt idx="333">
                  <c:v>0.55101021882676204</c:v>
                </c:pt>
                <c:pt idx="334">
                  <c:v>0.5334231512646761</c:v>
                </c:pt>
                <c:pt idx="335">
                  <c:v>0.55334987493069454</c:v>
                </c:pt>
                <c:pt idx="336">
                  <c:v>0.54220208297898442</c:v>
                </c:pt>
                <c:pt idx="337">
                  <c:v>0.50415826201421343</c:v>
                </c:pt>
                <c:pt idx="338">
                  <c:v>0.50531021204422433</c:v>
                </c:pt>
                <c:pt idx="339">
                  <c:v>0.46939759159870192</c:v>
                </c:pt>
                <c:pt idx="340">
                  <c:v>0.47107059117603645</c:v>
                </c:pt>
                <c:pt idx="341">
                  <c:v>0.49459225269954327</c:v>
                </c:pt>
                <c:pt idx="342">
                  <c:v>0.49704274255689795</c:v>
                </c:pt>
                <c:pt idx="343">
                  <c:v>0.50048939392236635</c:v>
                </c:pt>
                <c:pt idx="344">
                  <c:v>0.46020694217741892</c:v>
                </c:pt>
                <c:pt idx="345">
                  <c:v>0.44632989601223916</c:v>
                </c:pt>
                <c:pt idx="346">
                  <c:v>0.40065445738645983</c:v>
                </c:pt>
                <c:pt idx="347">
                  <c:v>0.34988312710191966</c:v>
                </c:pt>
                <c:pt idx="348">
                  <c:v>0.36256442290570662</c:v>
                </c:pt>
                <c:pt idx="349">
                  <c:v>0.35618231877252476</c:v>
                </c:pt>
                <c:pt idx="350">
                  <c:v>0.37700322429059163</c:v>
                </c:pt>
                <c:pt idx="351">
                  <c:v>0.3995935392513088</c:v>
                </c:pt>
                <c:pt idx="352">
                  <c:v>0.37612161151724316</c:v>
                </c:pt>
                <c:pt idx="353">
                  <c:v>0.40178377107210972</c:v>
                </c:pt>
                <c:pt idx="354">
                  <c:v>0.3917500275806679</c:v>
                </c:pt>
                <c:pt idx="355">
                  <c:v>0.38215827620072423</c:v>
                </c:pt>
                <c:pt idx="356">
                  <c:v>0.4056749067011447</c:v>
                </c:pt>
                <c:pt idx="357">
                  <c:v>0.35987683270099408</c:v>
                </c:pt>
                <c:pt idx="358">
                  <c:v>0.37094578869949457</c:v>
                </c:pt>
                <c:pt idx="359">
                  <c:v>0.36454647369914184</c:v>
                </c:pt>
                <c:pt idx="360">
                  <c:v>0.34399933626868717</c:v>
                </c:pt>
                <c:pt idx="361">
                  <c:v>0.33353881284599207</c:v>
                </c:pt>
                <c:pt idx="362">
                  <c:v>0.28922936072103744</c:v>
                </c:pt>
                <c:pt idx="363">
                  <c:v>0.29034516681351119</c:v>
                </c:pt>
                <c:pt idx="364">
                  <c:v>0.28953975780691554</c:v>
                </c:pt>
                <c:pt idx="365">
                  <c:v>0.30071482620818091</c:v>
                </c:pt>
                <c:pt idx="366">
                  <c:v>0.29894621442734814</c:v>
                </c:pt>
                <c:pt idx="367">
                  <c:v>0.30105801891315453</c:v>
                </c:pt>
                <c:pt idx="368">
                  <c:v>0.30305549527271003</c:v>
                </c:pt>
                <c:pt idx="369">
                  <c:v>0.28814900870558852</c:v>
                </c:pt>
                <c:pt idx="370">
                  <c:v>0.29328489138428054</c:v>
                </c:pt>
                <c:pt idx="371">
                  <c:v>0.28517519159754051</c:v>
                </c:pt>
                <c:pt idx="372">
                  <c:v>0.25346633265422219</c:v>
                </c:pt>
                <c:pt idx="373">
                  <c:v>0.2445394172270971</c:v>
                </c:pt>
                <c:pt idx="374">
                  <c:v>0.25023168201399748</c:v>
                </c:pt>
                <c:pt idx="375">
                  <c:v>0.22990390342502737</c:v>
                </c:pt>
                <c:pt idx="376">
                  <c:v>0.23447846914092316</c:v>
                </c:pt>
                <c:pt idx="377">
                  <c:v>0.24087907244211815</c:v>
                </c:pt>
                <c:pt idx="378">
                  <c:v>0.24410123376578832</c:v>
                </c:pt>
                <c:pt idx="379">
                  <c:v>0.26042821599143046</c:v>
                </c:pt>
                <c:pt idx="380">
                  <c:v>0.33396795434772397</c:v>
                </c:pt>
                <c:pt idx="381">
                  <c:v>0.39516340481581186</c:v>
                </c:pt>
                <c:pt idx="382">
                  <c:v>0.45851849439675896</c:v>
                </c:pt>
                <c:pt idx="383">
                  <c:v>0.52323884291033518</c:v>
                </c:pt>
                <c:pt idx="384">
                  <c:v>0.49997594631938153</c:v>
                </c:pt>
                <c:pt idx="385">
                  <c:v>0.47838045602869139</c:v>
                </c:pt>
                <c:pt idx="386">
                  <c:v>0.43220968281715633</c:v>
                </c:pt>
                <c:pt idx="387">
                  <c:v>0.40112216499889514</c:v>
                </c:pt>
                <c:pt idx="388">
                  <c:v>0.42577772741454739</c:v>
                </c:pt>
                <c:pt idx="389">
                  <c:v>0.42289606235241906</c:v>
                </c:pt>
                <c:pt idx="390">
                  <c:v>0.42866005030443982</c:v>
                </c:pt>
                <c:pt idx="391">
                  <c:v>0.40813570165352359</c:v>
                </c:pt>
                <c:pt idx="392">
                  <c:v>0.35720677469929962</c:v>
                </c:pt>
                <c:pt idx="393">
                  <c:v>0.32056222314113608</c:v>
                </c:pt>
                <c:pt idx="394">
                  <c:v>0.30788821288105572</c:v>
                </c:pt>
                <c:pt idx="395">
                  <c:v>0.31374068936173632</c:v>
                </c:pt>
                <c:pt idx="396">
                  <c:v>0.31955878463007026</c:v>
                </c:pt>
                <c:pt idx="397">
                  <c:v>0.33984586201049033</c:v>
                </c:pt>
                <c:pt idx="398">
                  <c:v>0.33215991808905881</c:v>
                </c:pt>
                <c:pt idx="399">
                  <c:v>0.30329084391191125</c:v>
                </c:pt>
                <c:pt idx="400">
                  <c:v>0.29138012479425024</c:v>
                </c:pt>
                <c:pt idx="401">
                  <c:v>0.27824208781156412</c:v>
                </c:pt>
                <c:pt idx="402">
                  <c:v>0.2572783558504213</c:v>
                </c:pt>
                <c:pt idx="403">
                  <c:v>0.25100310877151549</c:v>
                </c:pt>
                <c:pt idx="404">
                  <c:v>0.24367440882896083</c:v>
                </c:pt>
                <c:pt idx="405">
                  <c:v>0.23992938839667749</c:v>
                </c:pt>
                <c:pt idx="406">
                  <c:v>0.24439006514826705</c:v>
                </c:pt>
                <c:pt idx="407">
                  <c:v>0.25676259220779296</c:v>
                </c:pt>
                <c:pt idx="408">
                  <c:v>0.23549261796819634</c:v>
                </c:pt>
                <c:pt idx="409">
                  <c:v>0.21911483809745713</c:v>
                </c:pt>
                <c:pt idx="410">
                  <c:v>0.22048784639925956</c:v>
                </c:pt>
                <c:pt idx="411">
                  <c:v>0.19631008222280932</c:v>
                </c:pt>
                <c:pt idx="412">
                  <c:v>0.20580845179426344</c:v>
                </c:pt>
                <c:pt idx="413">
                  <c:v>0.18923322473584292</c:v>
                </c:pt>
                <c:pt idx="414">
                  <c:v>0.17854339402589756</c:v>
                </c:pt>
                <c:pt idx="415">
                  <c:v>0.18323942133553184</c:v>
                </c:pt>
                <c:pt idx="416">
                  <c:v>0.18502083324425467</c:v>
                </c:pt>
                <c:pt idx="417">
                  <c:v>0.19439606998753978</c:v>
                </c:pt>
                <c:pt idx="418">
                  <c:v>0.18727176388078026</c:v>
                </c:pt>
                <c:pt idx="419">
                  <c:v>0.18437288453282064</c:v>
                </c:pt>
                <c:pt idx="420">
                  <c:v>0.17692597160484688</c:v>
                </c:pt>
                <c:pt idx="421">
                  <c:v>0.17870547683275056</c:v>
                </c:pt>
                <c:pt idx="422">
                  <c:v>0.17647306183766942</c:v>
                </c:pt>
                <c:pt idx="423">
                  <c:v>0.16924127559390972</c:v>
                </c:pt>
                <c:pt idx="424">
                  <c:v>0.15922990901908743</c:v>
                </c:pt>
                <c:pt idx="425">
                  <c:v>0.16531184859738404</c:v>
                </c:pt>
                <c:pt idx="426">
                  <c:v>0.16638626387530236</c:v>
                </c:pt>
                <c:pt idx="427">
                  <c:v>0.15317080654133952</c:v>
                </c:pt>
                <c:pt idx="428">
                  <c:v>0.14703245767385309</c:v>
                </c:pt>
                <c:pt idx="429">
                  <c:v>0.13047999554121642</c:v>
                </c:pt>
                <c:pt idx="430">
                  <c:v>0.12610760725157713</c:v>
                </c:pt>
                <c:pt idx="431">
                  <c:v>0.12730545463368206</c:v>
                </c:pt>
                <c:pt idx="432">
                  <c:v>0.13090586368492374</c:v>
                </c:pt>
                <c:pt idx="433">
                  <c:v>0.14734303406955052</c:v>
                </c:pt>
                <c:pt idx="434">
                  <c:v>0.14636285122090853</c:v>
                </c:pt>
                <c:pt idx="435">
                  <c:v>0.15803053607402598</c:v>
                </c:pt>
                <c:pt idx="436">
                  <c:v>0.15552777697098003</c:v>
                </c:pt>
                <c:pt idx="437">
                  <c:v>0.1434461342363067</c:v>
                </c:pt>
                <c:pt idx="438">
                  <c:v>0.14610524610687639</c:v>
                </c:pt>
                <c:pt idx="439">
                  <c:v>0.14911317158130619</c:v>
                </c:pt>
                <c:pt idx="440">
                  <c:v>0.17370130350837176</c:v>
                </c:pt>
                <c:pt idx="441">
                  <c:v>0.1906694029881375</c:v>
                </c:pt>
                <c:pt idx="442">
                  <c:v>0.21264561972995338</c:v>
                </c:pt>
                <c:pt idx="443">
                  <c:v>0.23429599010227461</c:v>
                </c:pt>
                <c:pt idx="444">
                  <c:v>0.22372259708419973</c:v>
                </c:pt>
                <c:pt idx="445">
                  <c:v>0.24698914733438254</c:v>
                </c:pt>
                <c:pt idx="446">
                  <c:v>0.27616324931684166</c:v>
                </c:pt>
                <c:pt idx="447">
                  <c:v>0.31157522780717761</c:v>
                </c:pt>
                <c:pt idx="448">
                  <c:v>0.35334928160923307</c:v>
                </c:pt>
                <c:pt idx="449">
                  <c:v>0.37323116245760041</c:v>
                </c:pt>
                <c:pt idx="450">
                  <c:v>0.40240161595705837</c:v>
                </c:pt>
                <c:pt idx="451">
                  <c:v>0.42384053787986903</c:v>
                </c:pt>
                <c:pt idx="452">
                  <c:v>0.45597730457930558</c:v>
                </c:pt>
                <c:pt idx="453">
                  <c:v>0.48649821097780876</c:v>
                </c:pt>
                <c:pt idx="454">
                  <c:v>0.48513347722226741</c:v>
                </c:pt>
                <c:pt idx="455">
                  <c:v>0.47129205781610228</c:v>
                </c:pt>
                <c:pt idx="456">
                  <c:v>0.4401239828299503</c:v>
                </c:pt>
                <c:pt idx="457">
                  <c:v>0.41895188952061135</c:v>
                </c:pt>
                <c:pt idx="458">
                  <c:v>0.43407122579214164</c:v>
                </c:pt>
                <c:pt idx="459">
                  <c:v>0.45145673627908983</c:v>
                </c:pt>
                <c:pt idx="460">
                  <c:v>0.43748089377576316</c:v>
                </c:pt>
                <c:pt idx="461">
                  <c:v>0.4370453027988363</c:v>
                </c:pt>
                <c:pt idx="462">
                  <c:v>0.41045105004195559</c:v>
                </c:pt>
                <c:pt idx="463">
                  <c:v>0.35941496624838704</c:v>
                </c:pt>
                <c:pt idx="464">
                  <c:v>0.3642890293635222</c:v>
                </c:pt>
                <c:pt idx="465">
                  <c:v>0.31414391555038634</c:v>
                </c:pt>
                <c:pt idx="466">
                  <c:v>0.25515859842994448</c:v>
                </c:pt>
                <c:pt idx="467">
                  <c:v>0.26343576549819653</c:v>
                </c:pt>
                <c:pt idx="468">
                  <c:v>0.24058811229518726</c:v>
                </c:pt>
                <c:pt idx="469">
                  <c:v>0.25243517368682922</c:v>
                </c:pt>
                <c:pt idx="470">
                  <c:v>0.27673067782835015</c:v>
                </c:pt>
                <c:pt idx="471">
                  <c:v>0.25660323880938352</c:v>
                </c:pt>
                <c:pt idx="472">
                  <c:v>0.25019220005180176</c:v>
                </c:pt>
                <c:pt idx="473">
                  <c:v>0.23606079870822352</c:v>
                </c:pt>
                <c:pt idx="474">
                  <c:v>0.20411969704834909</c:v>
                </c:pt>
                <c:pt idx="475">
                  <c:v>0.20066063835738132</c:v>
                </c:pt>
                <c:pt idx="476">
                  <c:v>0.1922018908437228</c:v>
                </c:pt>
                <c:pt idx="477">
                  <c:v>0.18824608838806695</c:v>
                </c:pt>
                <c:pt idx="478">
                  <c:v>0.19018647966033334</c:v>
                </c:pt>
                <c:pt idx="479">
                  <c:v>0.188792541686469</c:v>
                </c:pt>
                <c:pt idx="480">
                  <c:v>0.18220485843795697</c:v>
                </c:pt>
                <c:pt idx="481">
                  <c:v>0.17083392718572182</c:v>
                </c:pt>
                <c:pt idx="482">
                  <c:v>0.16376092888102312</c:v>
                </c:pt>
                <c:pt idx="483">
                  <c:v>0.13968452728502351</c:v>
                </c:pt>
                <c:pt idx="484">
                  <c:v>0.13938187048200229</c:v>
                </c:pt>
                <c:pt idx="485">
                  <c:v>0.14100758391127402</c:v>
                </c:pt>
                <c:pt idx="486">
                  <c:v>0.14549986324304487</c:v>
                </c:pt>
                <c:pt idx="487">
                  <c:v>0.1596887885811169</c:v>
                </c:pt>
                <c:pt idx="488">
                  <c:v>0.17062401637369273</c:v>
                </c:pt>
                <c:pt idx="489">
                  <c:v>0.18423327974184076</c:v>
                </c:pt>
                <c:pt idx="490">
                  <c:v>0.19393691043303968</c:v>
                </c:pt>
                <c:pt idx="491">
                  <c:v>0.19450648019104136</c:v>
                </c:pt>
                <c:pt idx="492">
                  <c:v>0.20314022482904315</c:v>
                </c:pt>
                <c:pt idx="493">
                  <c:v>0.19274575549897799</c:v>
                </c:pt>
                <c:pt idx="494">
                  <c:v>0.17704693111623601</c:v>
                </c:pt>
                <c:pt idx="495">
                  <c:v>0.17706809297153717</c:v>
                </c:pt>
                <c:pt idx="496">
                  <c:v>0.16093083278716855</c:v>
                </c:pt>
                <c:pt idx="497">
                  <c:v>0.17054163578868894</c:v>
                </c:pt>
                <c:pt idx="498">
                  <c:v>0.18779653495052098</c:v>
                </c:pt>
                <c:pt idx="499">
                  <c:v>0.18603998650079243</c:v>
                </c:pt>
                <c:pt idx="500">
                  <c:v>0.18729936569878761</c:v>
                </c:pt>
                <c:pt idx="501">
                  <c:v>0.16155406037839062</c:v>
                </c:pt>
                <c:pt idx="502">
                  <c:v>0.14259446493634007</c:v>
                </c:pt>
                <c:pt idx="503">
                  <c:v>0.14488389480748831</c:v>
                </c:pt>
                <c:pt idx="504">
                  <c:v>0.13116752659481795</c:v>
                </c:pt>
                <c:pt idx="505">
                  <c:v>0.1360382083761614</c:v>
                </c:pt>
                <c:pt idx="506">
                  <c:v>0.13169771664669885</c:v>
                </c:pt>
                <c:pt idx="507">
                  <c:v>0.11670909781498395</c:v>
                </c:pt>
                <c:pt idx="508">
                  <c:v>0.11685364546781027</c:v>
                </c:pt>
                <c:pt idx="509">
                  <c:v>0.12324610172605974</c:v>
                </c:pt>
                <c:pt idx="510">
                  <c:v>0.13351926738341077</c:v>
                </c:pt>
                <c:pt idx="511">
                  <c:v>0.13441204188321187</c:v>
                </c:pt>
                <c:pt idx="512">
                  <c:v>0.1369445703452877</c:v>
                </c:pt>
                <c:pt idx="513">
                  <c:v>0.12083258694861029</c:v>
                </c:pt>
                <c:pt idx="514">
                  <c:v>0.1126753069413565</c:v>
                </c:pt>
                <c:pt idx="515">
                  <c:v>0.10328315573443887</c:v>
                </c:pt>
                <c:pt idx="516">
                  <c:v>9.9487998499789204E-2</c:v>
                </c:pt>
                <c:pt idx="517">
                  <c:v>0.10394798413537149</c:v>
                </c:pt>
                <c:pt idx="518">
                  <c:v>0.10101641718164331</c:v>
                </c:pt>
                <c:pt idx="519">
                  <c:v>0.10813761458297932</c:v>
                </c:pt>
                <c:pt idx="520">
                  <c:v>0.10604222901497337</c:v>
                </c:pt>
                <c:pt idx="521">
                  <c:v>9.5003040159745172E-2</c:v>
                </c:pt>
                <c:pt idx="522">
                  <c:v>8.6494632941603117E-2</c:v>
                </c:pt>
                <c:pt idx="523">
                  <c:v>8.1889249517327095E-2</c:v>
                </c:pt>
                <c:pt idx="524">
                  <c:v>8.3342565050300549E-2</c:v>
                </c:pt>
                <c:pt idx="525">
                  <c:v>7.9154671028699455E-2</c:v>
                </c:pt>
                <c:pt idx="526">
                  <c:v>7.8067768067225846E-2</c:v>
                </c:pt>
                <c:pt idx="527">
                  <c:v>7.256791632562215E-2</c:v>
                </c:pt>
                <c:pt idx="528">
                  <c:v>6.6682241697835279E-2</c:v>
                </c:pt>
                <c:pt idx="529">
                  <c:v>7.2830739857033311E-2</c:v>
                </c:pt>
                <c:pt idx="530">
                  <c:v>7.1770280733305922E-2</c:v>
                </c:pt>
                <c:pt idx="531">
                  <c:v>6.9168519341462079E-2</c:v>
                </c:pt>
                <c:pt idx="532">
                  <c:v>7.0516469275304611E-2</c:v>
                </c:pt>
                <c:pt idx="533">
                  <c:v>6.454387102219146E-2</c:v>
                </c:pt>
                <c:pt idx="534">
                  <c:v>6.2470253757474919E-2</c:v>
                </c:pt>
                <c:pt idx="535">
                  <c:v>6.0342910238249073E-2</c:v>
                </c:pt>
                <c:pt idx="536">
                  <c:v>5.5225327075013077E-2</c:v>
                </c:pt>
                <c:pt idx="537">
                  <c:v>5.2799408009547188E-2</c:v>
                </c:pt>
                <c:pt idx="538">
                  <c:v>5.3763228571033314E-2</c:v>
                </c:pt>
                <c:pt idx="539">
                  <c:v>6.1034222463606694E-2</c:v>
                </c:pt>
                <c:pt idx="540">
                  <c:v>5.8589594800373977E-2</c:v>
                </c:pt>
                <c:pt idx="541">
                  <c:v>6.1498414600385035E-2</c:v>
                </c:pt>
                <c:pt idx="542">
                  <c:v>6.1137277216972041E-2</c:v>
                </c:pt>
                <c:pt idx="543">
                  <c:v>6.8015079623162111E-2</c:v>
                </c:pt>
                <c:pt idx="544">
                  <c:v>8.2969669581984026E-2</c:v>
                </c:pt>
                <c:pt idx="545">
                  <c:v>9.1208792503453553E-2</c:v>
                </c:pt>
                <c:pt idx="546">
                  <c:v>9.4013760883662839E-2</c:v>
                </c:pt>
                <c:pt idx="547">
                  <c:v>8.244110701897428E-2</c:v>
                </c:pt>
                <c:pt idx="548">
                  <c:v>7.1000731608405171E-2</c:v>
                </c:pt>
                <c:pt idx="549">
                  <c:v>6.5052632817322625E-2</c:v>
                </c:pt>
                <c:pt idx="550">
                  <c:v>6.3498722188083542E-2</c:v>
                </c:pt>
                <c:pt idx="551">
                  <c:v>6.0869778004651751E-2</c:v>
                </c:pt>
                <c:pt idx="552">
                  <c:v>6.0284100177873924E-2</c:v>
                </c:pt>
                <c:pt idx="553">
                  <c:v>5.8308622779483392E-2</c:v>
                </c:pt>
                <c:pt idx="554">
                  <c:v>6.0530778636830609E-2</c:v>
                </c:pt>
                <c:pt idx="555">
                  <c:v>6.1376446468438428E-2</c:v>
                </c:pt>
                <c:pt idx="556">
                  <c:v>6.0034005551763692E-2</c:v>
                </c:pt>
                <c:pt idx="557">
                  <c:v>6.1121746666569214E-2</c:v>
                </c:pt>
                <c:pt idx="558">
                  <c:v>5.5300904511166794E-2</c:v>
                </c:pt>
                <c:pt idx="559">
                  <c:v>5.2311122599648263E-2</c:v>
                </c:pt>
                <c:pt idx="560">
                  <c:v>4.9076330509199177E-2</c:v>
                </c:pt>
                <c:pt idx="561">
                  <c:v>4.4443329444200798E-2</c:v>
                </c:pt>
                <c:pt idx="562">
                  <c:v>4.1472405853251459E-2</c:v>
                </c:pt>
                <c:pt idx="563">
                  <c:v>3.9752493989883189E-2</c:v>
                </c:pt>
                <c:pt idx="564">
                  <c:v>3.7006622054797253E-2</c:v>
                </c:pt>
                <c:pt idx="565">
                  <c:v>3.6094629361546247E-2</c:v>
                </c:pt>
                <c:pt idx="566">
                  <c:v>3.4862519591273358E-2</c:v>
                </c:pt>
                <c:pt idx="567">
                  <c:v>3.2336494874888988E-2</c:v>
                </c:pt>
                <c:pt idx="568">
                  <c:v>3.0509670286434983E-2</c:v>
                </c:pt>
                <c:pt idx="569">
                  <c:v>3.2102451079402128E-2</c:v>
                </c:pt>
                <c:pt idx="570">
                  <c:v>3.0219736693684728E-2</c:v>
                </c:pt>
                <c:pt idx="571">
                  <c:v>3.2480941705718303E-2</c:v>
                </c:pt>
                <c:pt idx="572">
                  <c:v>3.4130534613681915E-2</c:v>
                </c:pt>
                <c:pt idx="573">
                  <c:v>3.0114401619430207E-2</c:v>
                </c:pt>
                <c:pt idx="574">
                  <c:v>4.2088680892494373E-2</c:v>
                </c:pt>
                <c:pt idx="575">
                  <c:v>5.2744466141087687E-2</c:v>
                </c:pt>
                <c:pt idx="576">
                  <c:v>6.4239839384740621E-2</c:v>
                </c:pt>
                <c:pt idx="577">
                  <c:v>6.8010062511860953E-2</c:v>
                </c:pt>
                <c:pt idx="578">
                  <c:v>6.0554029106619715E-2</c:v>
                </c:pt>
                <c:pt idx="579">
                  <c:v>6.2034172232262617E-2</c:v>
                </c:pt>
                <c:pt idx="580">
                  <c:v>6.5125354373192848E-2</c:v>
                </c:pt>
                <c:pt idx="581">
                  <c:v>7.8098131229227138E-2</c:v>
                </c:pt>
                <c:pt idx="582">
                  <c:v>8.9350826511751635E-2</c:v>
                </c:pt>
                <c:pt idx="583">
                  <c:v>8.920077193384876E-2</c:v>
                </c:pt>
                <c:pt idx="584">
                  <c:v>7.7064339785666111E-2</c:v>
                </c:pt>
                <c:pt idx="585">
                  <c:v>7.5010207699234374E-2</c:v>
                </c:pt>
                <c:pt idx="586">
                  <c:v>7.1454861688882126E-2</c:v>
                </c:pt>
                <c:pt idx="587">
                  <c:v>6.8886338704317374E-2</c:v>
                </c:pt>
                <c:pt idx="588">
                  <c:v>7.3034518544902186E-2</c:v>
                </c:pt>
                <c:pt idx="589">
                  <c:v>6.4272803821132929E-2</c:v>
                </c:pt>
                <c:pt idx="590">
                  <c:v>6.2433412882354718E-2</c:v>
                </c:pt>
                <c:pt idx="591">
                  <c:v>6.224210860187851E-2</c:v>
                </c:pt>
                <c:pt idx="592">
                  <c:v>5.9945656350788981E-2</c:v>
                </c:pt>
                <c:pt idx="593">
                  <c:v>6.2937951002277046E-2</c:v>
                </c:pt>
                <c:pt idx="594">
                  <c:v>6.155064104638671E-2</c:v>
                </c:pt>
                <c:pt idx="595">
                  <c:v>5.1375178495522172E-2</c:v>
                </c:pt>
                <c:pt idx="596">
                  <c:v>4.8151903724422004E-2</c:v>
                </c:pt>
                <c:pt idx="597">
                  <c:v>4.2518547149689792E-2</c:v>
                </c:pt>
                <c:pt idx="598">
                  <c:v>4.1969162816031483E-2</c:v>
                </c:pt>
                <c:pt idx="599">
                  <c:v>4.872722134302615E-2</c:v>
                </c:pt>
                <c:pt idx="600">
                  <c:v>5.5862769394041861E-2</c:v>
                </c:pt>
                <c:pt idx="601">
                  <c:v>5.8281552750210706E-2</c:v>
                </c:pt>
                <c:pt idx="602">
                  <c:v>6.9425594928231416E-2</c:v>
                </c:pt>
                <c:pt idx="603">
                  <c:v>7.1429894653172954E-2</c:v>
                </c:pt>
                <c:pt idx="604">
                  <c:v>6.966350578358034E-2</c:v>
                </c:pt>
                <c:pt idx="605">
                  <c:v>6.9777090544794557E-2</c:v>
                </c:pt>
                <c:pt idx="606">
                  <c:v>5.9020539941956614E-2</c:v>
                </c:pt>
                <c:pt idx="607">
                  <c:v>6.2907182416320845E-2</c:v>
                </c:pt>
                <c:pt idx="608">
                  <c:v>6.4325674777711478E-2</c:v>
                </c:pt>
                <c:pt idx="609">
                  <c:v>6.480790256479578E-2</c:v>
                </c:pt>
                <c:pt idx="610">
                  <c:v>7.3490552402052683E-2</c:v>
                </c:pt>
                <c:pt idx="611">
                  <c:v>7.8065179984888211E-2</c:v>
                </c:pt>
                <c:pt idx="612">
                  <c:v>0.11237858160498349</c:v>
                </c:pt>
                <c:pt idx="613">
                  <c:v>0.12105991278951769</c:v>
                </c:pt>
                <c:pt idx="614">
                  <c:v>0.12155685846135247</c:v>
                </c:pt>
                <c:pt idx="615">
                  <c:v>0.1093293143588828</c:v>
                </c:pt>
                <c:pt idx="616">
                  <c:v>7.1657727982809852E-2</c:v>
                </c:pt>
                <c:pt idx="617">
                  <c:v>6.8550879452826535E-2</c:v>
                </c:pt>
                <c:pt idx="618">
                  <c:v>5.6012830484189674E-2</c:v>
                </c:pt>
                <c:pt idx="619">
                  <c:v>5.9944632709973668E-2</c:v>
                </c:pt>
                <c:pt idx="620">
                  <c:v>7.0941747991556198E-2</c:v>
                </c:pt>
                <c:pt idx="621">
                  <c:v>0.10122070929110868</c:v>
                </c:pt>
                <c:pt idx="622">
                  <c:v>0.10975662252818597</c:v>
                </c:pt>
                <c:pt idx="623">
                  <c:v>0.11740594965896434</c:v>
                </c:pt>
                <c:pt idx="624">
                  <c:v>0.11820144808201749</c:v>
                </c:pt>
                <c:pt idx="625">
                  <c:v>9.8217186303302229E-2</c:v>
                </c:pt>
                <c:pt idx="626">
                  <c:v>0.11861606216569094</c:v>
                </c:pt>
                <c:pt idx="627">
                  <c:v>0.1226261663775205</c:v>
                </c:pt>
                <c:pt idx="628">
                  <c:v>0.13424079740117481</c:v>
                </c:pt>
                <c:pt idx="629">
                  <c:v>0.13579506952638959</c:v>
                </c:pt>
                <c:pt idx="630">
                  <c:v>0.11210496995789383</c:v>
                </c:pt>
                <c:pt idx="631">
                  <c:v>0.10145228363483313</c:v>
                </c:pt>
                <c:pt idx="632">
                  <c:v>7.8678977257561969E-2</c:v>
                </c:pt>
                <c:pt idx="633">
                  <c:v>6.5282267156812943E-2</c:v>
                </c:pt>
                <c:pt idx="634">
                  <c:v>6.9532543666921548E-2</c:v>
                </c:pt>
                <c:pt idx="635">
                  <c:v>6.3603221224693682E-2</c:v>
                </c:pt>
                <c:pt idx="636">
                  <c:v>6.1888895451491455E-2</c:v>
                </c:pt>
                <c:pt idx="637">
                  <c:v>5.1887998197620105E-2</c:v>
                </c:pt>
                <c:pt idx="638">
                  <c:v>4.2826641564173734E-2</c:v>
                </c:pt>
                <c:pt idx="639">
                  <c:v>4.2188446920956385E-2</c:v>
                </c:pt>
                <c:pt idx="640">
                  <c:v>5.1266166298086793E-2</c:v>
                </c:pt>
                <c:pt idx="641">
                  <c:v>6.7962560123286053E-2</c:v>
                </c:pt>
                <c:pt idx="642">
                  <c:v>7.2524225523929037E-2</c:v>
                </c:pt>
                <c:pt idx="643">
                  <c:v>7.2888284650552443E-2</c:v>
                </c:pt>
                <c:pt idx="644">
                  <c:v>6.2232373371138808E-2</c:v>
                </c:pt>
                <c:pt idx="645">
                  <c:v>5.1335921777127383E-2</c:v>
                </c:pt>
                <c:pt idx="646">
                  <c:v>5.1622691567947708E-2</c:v>
                </c:pt>
                <c:pt idx="647">
                  <c:v>4.8513467684140263E-2</c:v>
                </c:pt>
                <c:pt idx="648">
                  <c:v>5.0830262519901123E-2</c:v>
                </c:pt>
                <c:pt idx="649">
                  <c:v>5.2712105608631397E-2</c:v>
                </c:pt>
                <c:pt idx="650">
                  <c:v>6.4510447735734278E-2</c:v>
                </c:pt>
                <c:pt idx="651">
                  <c:v>7.3812218535878299E-2</c:v>
                </c:pt>
                <c:pt idx="652">
                  <c:v>7.2935205743200587E-2</c:v>
                </c:pt>
                <c:pt idx="653">
                  <c:v>7.7540246385773989E-2</c:v>
                </c:pt>
                <c:pt idx="654">
                  <c:v>6.8305682742750229E-2</c:v>
                </c:pt>
                <c:pt idx="655">
                  <c:v>6.8545354754320581E-2</c:v>
                </c:pt>
                <c:pt idx="656">
                  <c:v>8.5551949340883865E-2</c:v>
                </c:pt>
                <c:pt idx="657">
                  <c:v>0.10236912748168822</c:v>
                </c:pt>
                <c:pt idx="658">
                  <c:v>0.12170603256437218</c:v>
                </c:pt>
                <c:pt idx="659">
                  <c:v>0.12429508182241554</c:v>
                </c:pt>
                <c:pt idx="660">
                  <c:v>0.1199797954160268</c:v>
                </c:pt>
                <c:pt idx="661">
                  <c:v>0.12281196358862498</c:v>
                </c:pt>
                <c:pt idx="662">
                  <c:v>0.11347730763837065</c:v>
                </c:pt>
                <c:pt idx="663">
                  <c:v>0.11920089628400657</c:v>
                </c:pt>
                <c:pt idx="664">
                  <c:v>0.12291269823072577</c:v>
                </c:pt>
                <c:pt idx="665">
                  <c:v>0.1199781593741841</c:v>
                </c:pt>
                <c:pt idx="666">
                  <c:v>0.11953532346820284</c:v>
                </c:pt>
                <c:pt idx="667">
                  <c:v>0.11544589395352245</c:v>
                </c:pt>
                <c:pt idx="668">
                  <c:v>0.10646625686078469</c:v>
                </c:pt>
                <c:pt idx="669">
                  <c:v>8.4282367292185134E-2</c:v>
                </c:pt>
                <c:pt idx="670">
                  <c:v>7.0736892442975804E-2</c:v>
                </c:pt>
                <c:pt idx="671">
                  <c:v>7.5529263898730603E-2</c:v>
                </c:pt>
                <c:pt idx="672">
                  <c:v>7.8413413085348618E-2</c:v>
                </c:pt>
                <c:pt idx="673">
                  <c:v>8.1174365507009891E-2</c:v>
                </c:pt>
                <c:pt idx="674">
                  <c:v>8.2016022899249058E-2</c:v>
                </c:pt>
                <c:pt idx="675">
                  <c:v>6.219428034044195E-2</c:v>
                </c:pt>
                <c:pt idx="676">
                  <c:v>7.4416287057951058E-2</c:v>
                </c:pt>
                <c:pt idx="677">
                  <c:v>8.1736950512082532E-2</c:v>
                </c:pt>
                <c:pt idx="678">
                  <c:v>9.8286050907386624E-2</c:v>
                </c:pt>
                <c:pt idx="679">
                  <c:v>0.12323659041579751</c:v>
                </c:pt>
                <c:pt idx="680">
                  <c:v>0.12787852937774838</c:v>
                </c:pt>
                <c:pt idx="681">
                  <c:v>0.15817326185827479</c:v>
                </c:pt>
                <c:pt idx="682">
                  <c:v>0.16997949347388377</c:v>
                </c:pt>
                <c:pt idx="683">
                  <c:v>0.17860667500147762</c:v>
                </c:pt>
                <c:pt idx="684">
                  <c:v>0.17752664777661523</c:v>
                </c:pt>
                <c:pt idx="685">
                  <c:v>0.16219134089432766</c:v>
                </c:pt>
                <c:pt idx="686">
                  <c:v>0.16635064443408346</c:v>
                </c:pt>
                <c:pt idx="687">
                  <c:v>0.14425446259498184</c:v>
                </c:pt>
                <c:pt idx="688">
                  <c:v>0.13594232127552069</c:v>
                </c:pt>
                <c:pt idx="689">
                  <c:v>0.1194625760424472</c:v>
                </c:pt>
                <c:pt idx="690">
                  <c:v>0.10095563405781087</c:v>
                </c:pt>
                <c:pt idx="691">
                  <c:v>0.11138195406324367</c:v>
                </c:pt>
                <c:pt idx="692">
                  <c:v>0.1079350353176121</c:v>
                </c:pt>
                <c:pt idx="693">
                  <c:v>0.10404434336396287</c:v>
                </c:pt>
                <c:pt idx="694">
                  <c:v>9.1295211246133129E-2</c:v>
                </c:pt>
                <c:pt idx="695">
                  <c:v>7.9316712060977512E-2</c:v>
                </c:pt>
                <c:pt idx="696">
                  <c:v>7.3711198091792857E-2</c:v>
                </c:pt>
                <c:pt idx="697">
                  <c:v>6.915443686214158E-2</c:v>
                </c:pt>
                <c:pt idx="698">
                  <c:v>7.6850808899553411E-2</c:v>
                </c:pt>
                <c:pt idx="699">
                  <c:v>9.7349694486799643E-2</c:v>
                </c:pt>
                <c:pt idx="700">
                  <c:v>0.1521724413159416</c:v>
                </c:pt>
                <c:pt idx="701">
                  <c:v>0.19678178921883141</c:v>
                </c:pt>
                <c:pt idx="702">
                  <c:v>0.21672472933914139</c:v>
                </c:pt>
                <c:pt idx="703">
                  <c:v>0.21024893153731772</c:v>
                </c:pt>
                <c:pt idx="704">
                  <c:v>0.15881573291455808</c:v>
                </c:pt>
                <c:pt idx="705">
                  <c:v>0.11926643034091881</c:v>
                </c:pt>
                <c:pt idx="706">
                  <c:v>0.11068516336433738</c:v>
                </c:pt>
                <c:pt idx="707">
                  <c:v>0.10392679907496154</c:v>
                </c:pt>
                <c:pt idx="708">
                  <c:v>0.10352867501417523</c:v>
                </c:pt>
                <c:pt idx="709">
                  <c:v>0.10419147261457087</c:v>
                </c:pt>
                <c:pt idx="710">
                  <c:v>9.0094058017416684E-2</c:v>
                </c:pt>
                <c:pt idx="711">
                  <c:v>9.0468505406563121E-2</c:v>
                </c:pt>
                <c:pt idx="712">
                  <c:v>8.4773870206009266E-2</c:v>
                </c:pt>
                <c:pt idx="713">
                  <c:v>8.096453594630712E-2</c:v>
                </c:pt>
                <c:pt idx="714">
                  <c:v>8.7050621446848733E-2</c:v>
                </c:pt>
                <c:pt idx="715">
                  <c:v>9.0905169616835632E-2</c:v>
                </c:pt>
                <c:pt idx="716">
                  <c:v>0.11293787267596039</c:v>
                </c:pt>
                <c:pt idx="717">
                  <c:v>0.11717068019738013</c:v>
                </c:pt>
                <c:pt idx="718">
                  <c:v>0.12083471295843995</c:v>
                </c:pt>
                <c:pt idx="719">
                  <c:v>0.12191429374888213</c:v>
                </c:pt>
                <c:pt idx="720">
                  <c:v>0.11995762548282735</c:v>
                </c:pt>
                <c:pt idx="721">
                  <c:v>0.12203558386981389</c:v>
                </c:pt>
                <c:pt idx="722">
                  <c:v>0.11435806309583763</c:v>
                </c:pt>
                <c:pt idx="723">
                  <c:v>0.10707367539614186</c:v>
                </c:pt>
                <c:pt idx="724">
                  <c:v>0.1007044086938943</c:v>
                </c:pt>
                <c:pt idx="725">
                  <c:v>9.9335312437586781E-2</c:v>
                </c:pt>
                <c:pt idx="726">
                  <c:v>8.953865325851848E-2</c:v>
                </c:pt>
                <c:pt idx="727">
                  <c:v>7.764020570974127E-2</c:v>
                </c:pt>
                <c:pt idx="728">
                  <c:v>6.3018918116863346E-2</c:v>
                </c:pt>
                <c:pt idx="729">
                  <c:v>6.2454271180314352E-2</c:v>
                </c:pt>
                <c:pt idx="730">
                  <c:v>6.7196245697289964E-2</c:v>
                </c:pt>
                <c:pt idx="731">
                  <c:v>7.1524837152892679E-2</c:v>
                </c:pt>
                <c:pt idx="732">
                  <c:v>7.5683267599883919E-2</c:v>
                </c:pt>
                <c:pt idx="733">
                  <c:v>7.0334548637268818E-2</c:v>
                </c:pt>
                <c:pt idx="734">
                  <c:v>6.4020629848959981E-2</c:v>
                </c:pt>
                <c:pt idx="735">
                  <c:v>6.586365868672156E-2</c:v>
                </c:pt>
                <c:pt idx="736">
                  <c:v>5.8704677837275954E-2</c:v>
                </c:pt>
                <c:pt idx="737">
                  <c:v>5.6548831347314109E-2</c:v>
                </c:pt>
                <c:pt idx="738">
                  <c:v>5.732755191676904E-2</c:v>
                </c:pt>
                <c:pt idx="739">
                  <c:v>5.1428965947838218E-2</c:v>
                </c:pt>
                <c:pt idx="740">
                  <c:v>4.7906145447961013E-2</c:v>
                </c:pt>
                <c:pt idx="741">
                  <c:v>4.5856999870224555E-2</c:v>
                </c:pt>
                <c:pt idx="742">
                  <c:v>4.277268844035477E-2</c:v>
                </c:pt>
                <c:pt idx="743">
                  <c:v>4.7662046452707524E-2</c:v>
                </c:pt>
                <c:pt idx="744">
                  <c:v>6.6963359796475316E-2</c:v>
                </c:pt>
                <c:pt idx="745">
                  <c:v>6.8709161471827693E-2</c:v>
                </c:pt>
                <c:pt idx="746">
                  <c:v>7.0945352515658242E-2</c:v>
                </c:pt>
                <c:pt idx="747">
                  <c:v>7.6937603961706624E-2</c:v>
                </c:pt>
                <c:pt idx="748">
                  <c:v>5.7991066634491092E-2</c:v>
                </c:pt>
                <c:pt idx="749">
                  <c:v>6.2839636942145477E-2</c:v>
                </c:pt>
                <c:pt idx="750">
                  <c:v>6.5312159176596163E-2</c:v>
                </c:pt>
                <c:pt idx="751">
                  <c:v>6.2276923143660866E-2</c:v>
                </c:pt>
                <c:pt idx="752">
                  <c:v>6.3628913320760455E-2</c:v>
                </c:pt>
                <c:pt idx="753">
                  <c:v>7.1008836547582124E-2</c:v>
                </c:pt>
                <c:pt idx="754">
                  <c:v>7.2124842930169908E-2</c:v>
                </c:pt>
                <c:pt idx="755">
                  <c:v>7.1079834433869615E-2</c:v>
                </c:pt>
                <c:pt idx="756">
                  <c:v>8.4812701430236503E-2</c:v>
                </c:pt>
                <c:pt idx="757">
                  <c:v>7.8218865978039342E-2</c:v>
                </c:pt>
                <c:pt idx="758">
                  <c:v>8.1162164393341757E-2</c:v>
                </c:pt>
                <c:pt idx="759">
                  <c:v>8.1130643192405677E-2</c:v>
                </c:pt>
                <c:pt idx="760">
                  <c:v>7.0284266589073843E-2</c:v>
                </c:pt>
                <c:pt idx="761">
                  <c:v>7.0883120982825884E-2</c:v>
                </c:pt>
                <c:pt idx="762">
                  <c:v>7.2724830468437959E-2</c:v>
                </c:pt>
                <c:pt idx="763">
                  <c:v>7.5654334816273872E-2</c:v>
                </c:pt>
                <c:pt idx="764">
                  <c:v>8.9671803403435404E-2</c:v>
                </c:pt>
                <c:pt idx="765">
                  <c:v>8.6390009641097276E-2</c:v>
                </c:pt>
                <c:pt idx="766">
                  <c:v>8.4014519598986495E-2</c:v>
                </c:pt>
                <c:pt idx="767">
                  <c:v>7.6541359955588792E-2</c:v>
                </c:pt>
                <c:pt idx="768">
                  <c:v>6.489162937267548E-2</c:v>
                </c:pt>
                <c:pt idx="769">
                  <c:v>6.9552862105878521E-2</c:v>
                </c:pt>
                <c:pt idx="770">
                  <c:v>8.4255804344941704E-2</c:v>
                </c:pt>
                <c:pt idx="771">
                  <c:v>9.3092470333462352E-2</c:v>
                </c:pt>
                <c:pt idx="772">
                  <c:v>0.10574273179237473</c:v>
                </c:pt>
                <c:pt idx="773">
                  <c:v>0.11209187601997699</c:v>
                </c:pt>
                <c:pt idx="774">
                  <c:v>9.8247395439646723E-2</c:v>
                </c:pt>
                <c:pt idx="775">
                  <c:v>0.10141488885566312</c:v>
                </c:pt>
                <c:pt idx="776">
                  <c:v>0.10971836902343339</c:v>
                </c:pt>
                <c:pt idx="777">
                  <c:v>0.10692712248922961</c:v>
                </c:pt>
                <c:pt idx="778">
                  <c:v>0.11328998220345925</c:v>
                </c:pt>
                <c:pt idx="779">
                  <c:v>0.10459239624402858</c:v>
                </c:pt>
                <c:pt idx="780">
                  <c:v>8.1515676771721834E-2</c:v>
                </c:pt>
                <c:pt idx="781">
                  <c:v>8.3966778433122682E-2</c:v>
                </c:pt>
                <c:pt idx="782">
                  <c:v>8.0213945161370065E-2</c:v>
                </c:pt>
                <c:pt idx="783">
                  <c:v>9.5272030603272495E-2</c:v>
                </c:pt>
                <c:pt idx="784">
                  <c:v>0.11360210433746767</c:v>
                </c:pt>
                <c:pt idx="785">
                  <c:v>0.12341689242963277</c:v>
                </c:pt>
                <c:pt idx="786">
                  <c:v>0.13112785784219524</c:v>
                </c:pt>
                <c:pt idx="787">
                  <c:v>0.1295742016761775</c:v>
                </c:pt>
                <c:pt idx="788">
                  <c:v>0.12945576557600294</c:v>
                </c:pt>
                <c:pt idx="789">
                  <c:v>0.11199161542201422</c:v>
                </c:pt>
                <c:pt idx="790">
                  <c:v>0.11226877409420365</c:v>
                </c:pt>
                <c:pt idx="791">
                  <c:v>0.10907511375163779</c:v>
                </c:pt>
                <c:pt idx="792">
                  <c:v>0.10013414483116334</c:v>
                </c:pt>
                <c:pt idx="793">
                  <c:v>0.10901908308691829</c:v>
                </c:pt>
                <c:pt idx="794">
                  <c:v>0.11161983010328921</c:v>
                </c:pt>
                <c:pt idx="795">
                  <c:v>0.11455226655097524</c:v>
                </c:pt>
                <c:pt idx="796">
                  <c:v>0.11922799117656346</c:v>
                </c:pt>
                <c:pt idx="797">
                  <c:v>0.11576324487552983</c:v>
                </c:pt>
                <c:pt idx="798">
                  <c:v>0.10778393703336429</c:v>
                </c:pt>
                <c:pt idx="799">
                  <c:v>0.10611591248680736</c:v>
                </c:pt>
                <c:pt idx="800">
                  <c:v>0.10322718200868766</c:v>
                </c:pt>
                <c:pt idx="801">
                  <c:v>0.12331677296536644</c:v>
                </c:pt>
                <c:pt idx="802">
                  <c:v>0.13304640208422924</c:v>
                </c:pt>
                <c:pt idx="803">
                  <c:v>0.1378443202448702</c:v>
                </c:pt>
                <c:pt idx="804">
                  <c:v>0.13713654208516476</c:v>
                </c:pt>
                <c:pt idx="805">
                  <c:v>0.12278212625066484</c:v>
                </c:pt>
                <c:pt idx="806">
                  <c:v>0.11327285269674472</c:v>
                </c:pt>
                <c:pt idx="807">
                  <c:v>0.10190845251412836</c:v>
                </c:pt>
                <c:pt idx="808">
                  <c:v>0.10658921018871613</c:v>
                </c:pt>
                <c:pt idx="809">
                  <c:v>9.5749021577306331E-2</c:v>
                </c:pt>
                <c:pt idx="810">
                  <c:v>9.1828568331801669E-2</c:v>
                </c:pt>
                <c:pt idx="811">
                  <c:v>0.10040468998367114</c:v>
                </c:pt>
                <c:pt idx="812">
                  <c:v>9.4822520690263687E-2</c:v>
                </c:pt>
                <c:pt idx="813">
                  <c:v>0.10172998388743751</c:v>
                </c:pt>
                <c:pt idx="814">
                  <c:v>0.10947879354525585</c:v>
                </c:pt>
                <c:pt idx="815">
                  <c:v>0.12052408886952753</c:v>
                </c:pt>
                <c:pt idx="816">
                  <c:v>0.12154136134626865</c:v>
                </c:pt>
                <c:pt idx="817">
                  <c:v>0.12537408297382138</c:v>
                </c:pt>
                <c:pt idx="818">
                  <c:v>0.11875327959396079</c:v>
                </c:pt>
                <c:pt idx="819">
                  <c:v>0.12315939489450926</c:v>
                </c:pt>
                <c:pt idx="820">
                  <c:v>0.1350018655317955</c:v>
                </c:pt>
                <c:pt idx="821">
                  <c:v>0.14225777972181686</c:v>
                </c:pt>
                <c:pt idx="822">
                  <c:v>0.15919858512235521</c:v>
                </c:pt>
                <c:pt idx="823">
                  <c:v>0.15190365962224875</c:v>
                </c:pt>
                <c:pt idx="824">
                  <c:v>0.15084762105234858</c:v>
                </c:pt>
                <c:pt idx="825">
                  <c:v>0.15226625244784389</c:v>
                </c:pt>
                <c:pt idx="826">
                  <c:v>0.15743196980664634</c:v>
                </c:pt>
                <c:pt idx="827">
                  <c:v>0.15183411585349105</c:v>
                </c:pt>
                <c:pt idx="828">
                  <c:v>0.15556564659260713</c:v>
                </c:pt>
                <c:pt idx="829">
                  <c:v>0.15298013201714181</c:v>
                </c:pt>
                <c:pt idx="830">
                  <c:v>0.15225459540711161</c:v>
                </c:pt>
                <c:pt idx="831">
                  <c:v>0.14915211259203703</c:v>
                </c:pt>
                <c:pt idx="832">
                  <c:v>0.14470144954584171</c:v>
                </c:pt>
                <c:pt idx="833">
                  <c:v>0.13506390271053559</c:v>
                </c:pt>
                <c:pt idx="834">
                  <c:v>0.12279117348166275</c:v>
                </c:pt>
                <c:pt idx="835">
                  <c:v>0.11283884894589515</c:v>
                </c:pt>
                <c:pt idx="836">
                  <c:v>0.10487651654423097</c:v>
                </c:pt>
                <c:pt idx="837">
                  <c:v>0.10048011964787096</c:v>
                </c:pt>
                <c:pt idx="838">
                  <c:v>8.8392479114729541E-2</c:v>
                </c:pt>
                <c:pt idx="839">
                  <c:v>8.5223581328287529E-2</c:v>
                </c:pt>
                <c:pt idx="840">
                  <c:v>6.8464630341558974E-2</c:v>
                </c:pt>
                <c:pt idx="841">
                  <c:v>5.5247971427895601E-2</c:v>
                </c:pt>
                <c:pt idx="842">
                  <c:v>4.4583672597050421E-2</c:v>
                </c:pt>
                <c:pt idx="843">
                  <c:v>3.7934857456880126E-2</c:v>
                </c:pt>
                <c:pt idx="844">
                  <c:v>3.9081947562644638E-2</c:v>
                </c:pt>
                <c:pt idx="845">
                  <c:v>4.0575018677104668E-2</c:v>
                </c:pt>
                <c:pt idx="846">
                  <c:v>3.9932081879192359E-2</c:v>
                </c:pt>
                <c:pt idx="847">
                  <c:v>3.4732144954990538E-2</c:v>
                </c:pt>
                <c:pt idx="848">
                  <c:v>3.1731545994217077E-2</c:v>
                </c:pt>
                <c:pt idx="849">
                  <c:v>3.533041513650105E-2</c:v>
                </c:pt>
                <c:pt idx="850">
                  <c:v>3.7901610093907287E-2</c:v>
                </c:pt>
                <c:pt idx="851">
                  <c:v>4.3369849404884961E-2</c:v>
                </c:pt>
                <c:pt idx="852">
                  <c:v>4.3678461709742128E-2</c:v>
                </c:pt>
                <c:pt idx="853">
                  <c:v>4.7586873148274388E-2</c:v>
                </c:pt>
                <c:pt idx="854">
                  <c:v>5.6118239203569606E-2</c:v>
                </c:pt>
                <c:pt idx="855">
                  <c:v>5.9901884590318186E-2</c:v>
                </c:pt>
                <c:pt idx="856">
                  <c:v>6.5610921512562037E-2</c:v>
                </c:pt>
                <c:pt idx="857">
                  <c:v>5.7243075290276113E-2</c:v>
                </c:pt>
                <c:pt idx="858">
                  <c:v>4.963301385449205E-2</c:v>
                </c:pt>
                <c:pt idx="859">
                  <c:v>4.4121438150417441E-2</c:v>
                </c:pt>
                <c:pt idx="860">
                  <c:v>3.6772041808128458E-2</c:v>
                </c:pt>
                <c:pt idx="861">
                  <c:v>3.4348718996617837E-2</c:v>
                </c:pt>
                <c:pt idx="862">
                  <c:v>3.4842431363503581E-2</c:v>
                </c:pt>
                <c:pt idx="863">
                  <c:v>4.0128609582871538E-2</c:v>
                </c:pt>
                <c:pt idx="864">
                  <c:v>4.964996563769964E-2</c:v>
                </c:pt>
                <c:pt idx="865">
                  <c:v>5.5472495919619232E-2</c:v>
                </c:pt>
                <c:pt idx="866">
                  <c:v>5.4333443970374651E-2</c:v>
                </c:pt>
                <c:pt idx="867">
                  <c:v>5.3755779021374427E-2</c:v>
                </c:pt>
                <c:pt idx="868">
                  <c:v>5.2956375866651605E-2</c:v>
                </c:pt>
                <c:pt idx="869">
                  <c:v>4.8932508367918251E-2</c:v>
                </c:pt>
                <c:pt idx="870">
                  <c:v>4.7491668416190388E-2</c:v>
                </c:pt>
                <c:pt idx="871">
                  <c:v>4.5838765194354834E-2</c:v>
                </c:pt>
                <c:pt idx="872">
                  <c:v>4.1277631777235278E-2</c:v>
                </c:pt>
                <c:pt idx="873">
                  <c:v>4.1013059715093336E-2</c:v>
                </c:pt>
                <c:pt idx="874">
                  <c:v>4.1029659156344218E-2</c:v>
                </c:pt>
                <c:pt idx="875">
                  <c:v>3.7837871178982546E-2</c:v>
                </c:pt>
                <c:pt idx="876">
                  <c:v>3.5571819403362723E-2</c:v>
                </c:pt>
                <c:pt idx="877">
                  <c:v>3.3565295627251718E-2</c:v>
                </c:pt>
                <c:pt idx="878">
                  <c:v>3.5005117233804117E-2</c:v>
                </c:pt>
                <c:pt idx="879">
                  <c:v>3.4643250314468486E-2</c:v>
                </c:pt>
                <c:pt idx="880">
                  <c:v>3.3563822866650078E-2</c:v>
                </c:pt>
                <c:pt idx="881">
                  <c:v>3.4527541114374533E-2</c:v>
                </c:pt>
                <c:pt idx="882">
                  <c:v>3.5931047888365639E-2</c:v>
                </c:pt>
                <c:pt idx="883">
                  <c:v>3.4123825944883349E-2</c:v>
                </c:pt>
                <c:pt idx="884">
                  <c:v>3.3984727181161162E-2</c:v>
                </c:pt>
                <c:pt idx="885">
                  <c:v>3.3133372145109273E-2</c:v>
                </c:pt>
                <c:pt idx="886">
                  <c:v>2.982523009571298E-2</c:v>
                </c:pt>
                <c:pt idx="887">
                  <c:v>3.1864441897712807E-2</c:v>
                </c:pt>
                <c:pt idx="888">
                  <c:v>4.4110033647096328E-2</c:v>
                </c:pt>
                <c:pt idx="889">
                  <c:v>6.1239617102929002E-2</c:v>
                </c:pt>
                <c:pt idx="890">
                  <c:v>6.8284283702063422E-2</c:v>
                </c:pt>
                <c:pt idx="891">
                  <c:v>7.45981541309996E-2</c:v>
                </c:pt>
                <c:pt idx="892">
                  <c:v>8.6698363981642823E-2</c:v>
                </c:pt>
                <c:pt idx="893">
                  <c:v>0.10860251570393721</c:v>
                </c:pt>
                <c:pt idx="894">
                  <c:v>0.18889873548884567</c:v>
                </c:pt>
                <c:pt idx="895">
                  <c:v>0.27196839332302092</c:v>
                </c:pt>
                <c:pt idx="896">
                  <c:v>0.3563649030037509</c:v>
                </c:pt>
                <c:pt idx="897">
                  <c:v>0.40442969221728081</c:v>
                </c:pt>
                <c:pt idx="898">
                  <c:v>0.35888335029178597</c:v>
                </c:pt>
                <c:pt idx="899">
                  <c:v>0.33078937813838494</c:v>
                </c:pt>
                <c:pt idx="900">
                  <c:v>0.26928649613046118</c:v>
                </c:pt>
                <c:pt idx="901">
                  <c:v>0.24202299079683243</c:v>
                </c:pt>
                <c:pt idx="902">
                  <c:v>0.24169451033743158</c:v>
                </c:pt>
                <c:pt idx="903">
                  <c:v>0.21397625543266705</c:v>
                </c:pt>
                <c:pt idx="904">
                  <c:v>0.20212207960745324</c:v>
                </c:pt>
                <c:pt idx="905">
                  <c:v>0.18036495831594013</c:v>
                </c:pt>
                <c:pt idx="906">
                  <c:v>0.16616142601551726</c:v>
                </c:pt>
                <c:pt idx="907">
                  <c:v>0.16175632994016559</c:v>
                </c:pt>
                <c:pt idx="908">
                  <c:v>0.1531081054058489</c:v>
                </c:pt>
                <c:pt idx="909">
                  <c:v>0.14648112080886017</c:v>
                </c:pt>
                <c:pt idx="910">
                  <c:v>0.1420456032461177</c:v>
                </c:pt>
                <c:pt idx="911">
                  <c:v>0.12576975776496502</c:v>
                </c:pt>
                <c:pt idx="912">
                  <c:v>0.13208720125008153</c:v>
                </c:pt>
                <c:pt idx="913">
                  <c:v>0.12760461298798365</c:v>
                </c:pt>
                <c:pt idx="914">
                  <c:v>0.1251194974075803</c:v>
                </c:pt>
                <c:pt idx="915">
                  <c:v>0.12842413144499645</c:v>
                </c:pt>
                <c:pt idx="916">
                  <c:v>0.11403034822560121</c:v>
                </c:pt>
                <c:pt idx="917">
                  <c:v>0.10675341497287771</c:v>
                </c:pt>
                <c:pt idx="918">
                  <c:v>9.8703035723205879E-2</c:v>
                </c:pt>
                <c:pt idx="919">
                  <c:v>9.8319764050142963E-2</c:v>
                </c:pt>
                <c:pt idx="920">
                  <c:v>9.5416677874610126E-2</c:v>
                </c:pt>
                <c:pt idx="921">
                  <c:v>7.9962412902799734E-2</c:v>
                </c:pt>
                <c:pt idx="922">
                  <c:v>8.1984454124757064E-2</c:v>
                </c:pt>
                <c:pt idx="923">
                  <c:v>8.3040651302641641E-2</c:v>
                </c:pt>
                <c:pt idx="924">
                  <c:v>8.3154127812960013E-2</c:v>
                </c:pt>
                <c:pt idx="925">
                  <c:v>9.3030204289128712E-2</c:v>
                </c:pt>
                <c:pt idx="926">
                  <c:v>9.1083364280986623E-2</c:v>
                </c:pt>
                <c:pt idx="927">
                  <c:v>8.7832246372252842E-2</c:v>
                </c:pt>
                <c:pt idx="928">
                  <c:v>8.5875692753620267E-2</c:v>
                </c:pt>
                <c:pt idx="929">
                  <c:v>9.3045161438034513E-2</c:v>
                </c:pt>
                <c:pt idx="930">
                  <c:v>8.4456063324925751E-2</c:v>
                </c:pt>
                <c:pt idx="931">
                  <c:v>8.0283779354784882E-2</c:v>
                </c:pt>
                <c:pt idx="932">
                  <c:v>7.4483126413097261E-2</c:v>
                </c:pt>
                <c:pt idx="933">
                  <c:v>6.559630640298858E-2</c:v>
                </c:pt>
                <c:pt idx="934">
                  <c:v>7.6265450405069976E-2</c:v>
                </c:pt>
                <c:pt idx="935">
                  <c:v>7.3325576690714281E-2</c:v>
                </c:pt>
                <c:pt idx="936">
                  <c:v>7.3930772435366596E-2</c:v>
                </c:pt>
                <c:pt idx="937">
                  <c:v>7.7588014388152063E-2</c:v>
                </c:pt>
                <c:pt idx="938">
                  <c:v>7.4754768676607283E-2</c:v>
                </c:pt>
                <c:pt idx="939">
                  <c:v>6.9591706442200349E-2</c:v>
                </c:pt>
                <c:pt idx="940">
                  <c:v>7.5325826015079242E-2</c:v>
                </c:pt>
                <c:pt idx="941">
                  <c:v>7.5305771653354475E-2</c:v>
                </c:pt>
                <c:pt idx="942">
                  <c:v>7.036424037091292E-2</c:v>
                </c:pt>
                <c:pt idx="943">
                  <c:v>7.2455467619207764E-2</c:v>
                </c:pt>
                <c:pt idx="944">
                  <c:v>7.9363129531211787E-2</c:v>
                </c:pt>
                <c:pt idx="945">
                  <c:v>7.9170053163093251E-2</c:v>
                </c:pt>
                <c:pt idx="946">
                  <c:v>7.9904327869134706E-2</c:v>
                </c:pt>
                <c:pt idx="947">
                  <c:v>8.0087794405725748E-2</c:v>
                </c:pt>
                <c:pt idx="948">
                  <c:v>6.9176974241469957E-2</c:v>
                </c:pt>
                <c:pt idx="949">
                  <c:v>5.494457739576563E-2</c:v>
                </c:pt>
                <c:pt idx="950">
                  <c:v>6.0062404775638678E-2</c:v>
                </c:pt>
                <c:pt idx="951">
                  <c:v>5.9047876412625842E-2</c:v>
                </c:pt>
                <c:pt idx="952">
                  <c:v>5.8772596815204081E-2</c:v>
                </c:pt>
                <c:pt idx="953">
                  <c:v>6.2117128097088636E-2</c:v>
                </c:pt>
                <c:pt idx="954">
                  <c:v>5.9758601161267438E-2</c:v>
                </c:pt>
                <c:pt idx="955">
                  <c:v>6.6215638268412286E-2</c:v>
                </c:pt>
                <c:pt idx="956">
                  <c:v>6.2479209679743596E-2</c:v>
                </c:pt>
                <c:pt idx="957">
                  <c:v>6.342384777182955E-2</c:v>
                </c:pt>
                <c:pt idx="958">
                  <c:v>5.9574236912742773E-2</c:v>
                </c:pt>
                <c:pt idx="959">
                  <c:v>5.1356702170472369E-2</c:v>
                </c:pt>
                <c:pt idx="960">
                  <c:v>5.2987697969460651E-2</c:v>
                </c:pt>
                <c:pt idx="961">
                  <c:v>5.8068853467495476E-2</c:v>
                </c:pt>
                <c:pt idx="962">
                  <c:v>5.6336287172167543E-2</c:v>
                </c:pt>
                <c:pt idx="963">
                  <c:v>6.1968711207374891E-2</c:v>
                </c:pt>
                <c:pt idx="964">
                  <c:v>5.3157006803272622E-2</c:v>
                </c:pt>
                <c:pt idx="965">
                  <c:v>5.7429950357031072E-2</c:v>
                </c:pt>
                <c:pt idx="966">
                  <c:v>6.4994853540259578E-2</c:v>
                </c:pt>
                <c:pt idx="967">
                  <c:v>6.6070570808819229E-2</c:v>
                </c:pt>
                <c:pt idx="968">
                  <c:v>6.4936975085596857E-2</c:v>
                </c:pt>
                <c:pt idx="969">
                  <c:v>6.4429055932639756E-2</c:v>
                </c:pt>
                <c:pt idx="970">
                  <c:v>5.9800296041523177E-2</c:v>
                </c:pt>
                <c:pt idx="971">
                  <c:v>6.4812179285031551E-2</c:v>
                </c:pt>
                <c:pt idx="972">
                  <c:v>7.6430708273753339E-2</c:v>
                </c:pt>
                <c:pt idx="973">
                  <c:v>7.4334958038931462E-2</c:v>
                </c:pt>
                <c:pt idx="974">
                  <c:v>9.3774901495415924E-2</c:v>
                </c:pt>
                <c:pt idx="975">
                  <c:v>0.10805210121475686</c:v>
                </c:pt>
                <c:pt idx="976">
                  <c:v>0.12446962600395618</c:v>
                </c:pt>
                <c:pt idx="977">
                  <c:v>0.13136779678537672</c:v>
                </c:pt>
                <c:pt idx="978">
                  <c:v>0.11333292100372322</c:v>
                </c:pt>
                <c:pt idx="979">
                  <c:v>0.10242681065417591</c:v>
                </c:pt>
                <c:pt idx="980">
                  <c:v>8.8944201923598448E-2</c:v>
                </c:pt>
                <c:pt idx="981">
                  <c:v>8.5793836089074163E-2</c:v>
                </c:pt>
                <c:pt idx="982">
                  <c:v>8.9475626851159701E-2</c:v>
                </c:pt>
                <c:pt idx="983">
                  <c:v>9.2341841448678172E-2</c:v>
                </c:pt>
                <c:pt idx="984">
                  <c:v>9.5768549366851335E-2</c:v>
                </c:pt>
                <c:pt idx="985">
                  <c:v>0.10073336172081566</c:v>
                </c:pt>
                <c:pt idx="986">
                  <c:v>0.10421316707683939</c:v>
                </c:pt>
                <c:pt idx="987">
                  <c:v>0.10330708355236626</c:v>
                </c:pt>
                <c:pt idx="988">
                  <c:v>9.210196287770521E-2</c:v>
                </c:pt>
                <c:pt idx="989">
                  <c:v>8.7382076854861657E-2</c:v>
                </c:pt>
                <c:pt idx="990">
                  <c:v>8.6252523210134324E-2</c:v>
                </c:pt>
                <c:pt idx="991">
                  <c:v>8.2486387398858232E-2</c:v>
                </c:pt>
                <c:pt idx="992">
                  <c:v>8.8330919787401679E-2</c:v>
                </c:pt>
                <c:pt idx="993">
                  <c:v>9.7787660540911342E-2</c:v>
                </c:pt>
                <c:pt idx="994">
                  <c:v>9.8812559737841116E-2</c:v>
                </c:pt>
                <c:pt idx="995">
                  <c:v>9.9192045093916686E-2</c:v>
                </c:pt>
                <c:pt idx="996">
                  <c:v>0.1061975454418094</c:v>
                </c:pt>
                <c:pt idx="997">
                  <c:v>0.11414555070178964</c:v>
                </c:pt>
                <c:pt idx="998">
                  <c:v>0.14123662256595024</c:v>
                </c:pt>
                <c:pt idx="999">
                  <c:v>0.16080676109803643</c:v>
                </c:pt>
                <c:pt idx="1000">
                  <c:v>0.16787326045808731</c:v>
                </c:pt>
                <c:pt idx="1001">
                  <c:v>0.17904538141718926</c:v>
                </c:pt>
                <c:pt idx="1002">
                  <c:v>0.16482868211003709</c:v>
                </c:pt>
                <c:pt idx="1003">
                  <c:v>0.15338535686840885</c:v>
                </c:pt>
                <c:pt idx="1004">
                  <c:v>0.1598830508200117</c:v>
                </c:pt>
                <c:pt idx="1005">
                  <c:v>0.16402753030675515</c:v>
                </c:pt>
                <c:pt idx="1006">
                  <c:v>0.17474336200986126</c:v>
                </c:pt>
                <c:pt idx="1007">
                  <c:v>0.19553574387618955</c:v>
                </c:pt>
                <c:pt idx="1008">
                  <c:v>0.21901060104438827</c:v>
                </c:pt>
                <c:pt idx="1009">
                  <c:v>0.20608176628554925</c:v>
                </c:pt>
                <c:pt idx="1010">
                  <c:v>0.21940756763837913</c:v>
                </c:pt>
                <c:pt idx="1011">
                  <c:v>0.2243557065088794</c:v>
                </c:pt>
                <c:pt idx="1012">
                  <c:v>0.2439375800688634</c:v>
                </c:pt>
                <c:pt idx="1013">
                  <c:v>0.26759515920853633</c:v>
                </c:pt>
                <c:pt idx="1014">
                  <c:v>0.27083718019160202</c:v>
                </c:pt>
                <c:pt idx="1015">
                  <c:v>0.26975223029657547</c:v>
                </c:pt>
                <c:pt idx="1016">
                  <c:v>0.24709699389205872</c:v>
                </c:pt>
                <c:pt idx="1017">
                  <c:v>0.25212074302344201</c:v>
                </c:pt>
                <c:pt idx="1018">
                  <c:v>0.24147458864579663</c:v>
                </c:pt>
                <c:pt idx="1019">
                  <c:v>0.24449819830149344</c:v>
                </c:pt>
                <c:pt idx="1020">
                  <c:v>0.23476492301827426</c:v>
                </c:pt>
                <c:pt idx="1021">
                  <c:v>0.22198334816339488</c:v>
                </c:pt>
                <c:pt idx="1022">
                  <c:v>0.22687210609977385</c:v>
                </c:pt>
                <c:pt idx="1023">
                  <c:v>0.23327715205316246</c:v>
                </c:pt>
                <c:pt idx="1024">
                  <c:v>0.23907420319175871</c:v>
                </c:pt>
                <c:pt idx="1025">
                  <c:v>0.23578097931225817</c:v>
                </c:pt>
                <c:pt idx="1026">
                  <c:v>0.26071417785901585</c:v>
                </c:pt>
                <c:pt idx="1027">
                  <c:v>0.2572455448348962</c:v>
                </c:pt>
                <c:pt idx="1028">
                  <c:v>0.28387963459398396</c:v>
                </c:pt>
                <c:pt idx="1029">
                  <c:v>0.30563501960019723</c:v>
                </c:pt>
                <c:pt idx="1030">
                  <c:v>0.29309693905512957</c:v>
                </c:pt>
                <c:pt idx="1031">
                  <c:v>0.31574536341233922</c:v>
                </c:pt>
                <c:pt idx="1032">
                  <c:v>0.31104162109917932</c:v>
                </c:pt>
                <c:pt idx="1033">
                  <c:v>0.32609664491098439</c:v>
                </c:pt>
                <c:pt idx="1034">
                  <c:v>0.3131792585422119</c:v>
                </c:pt>
                <c:pt idx="1035">
                  <c:v>0.27931752243830887</c:v>
                </c:pt>
                <c:pt idx="1036">
                  <c:v>0.24710023997638939</c:v>
                </c:pt>
                <c:pt idx="1037">
                  <c:v>0.18473127060940353</c:v>
                </c:pt>
                <c:pt idx="1038">
                  <c:v>0.18143924137756809</c:v>
                </c:pt>
                <c:pt idx="1039">
                  <c:v>0.15856503160565028</c:v>
                </c:pt>
                <c:pt idx="1040">
                  <c:v>0.13041782484789163</c:v>
                </c:pt>
                <c:pt idx="1041">
                  <c:v>0.13633986382854033</c:v>
                </c:pt>
                <c:pt idx="1042">
                  <c:v>0.11521235090228822</c:v>
                </c:pt>
                <c:pt idx="1043">
                  <c:v>0.11218165239564441</c:v>
                </c:pt>
                <c:pt idx="1044">
                  <c:v>0.11607584743583658</c:v>
                </c:pt>
                <c:pt idx="1045">
                  <c:v>0.12056026253402934</c:v>
                </c:pt>
                <c:pt idx="1046">
                  <c:v>0.11354835112216824</c:v>
                </c:pt>
                <c:pt idx="1047">
                  <c:v>0.10903676700308199</c:v>
                </c:pt>
                <c:pt idx="1048">
                  <c:v>0.10851118258011047</c:v>
                </c:pt>
                <c:pt idx="1049">
                  <c:v>9.037436140685419E-2</c:v>
                </c:pt>
                <c:pt idx="1050">
                  <c:v>8.9771191740450368E-2</c:v>
                </c:pt>
                <c:pt idx="1051">
                  <c:v>0.1145413311913113</c:v>
                </c:pt>
                <c:pt idx="1052">
                  <c:v>0.14422804033218251</c:v>
                </c:pt>
                <c:pt idx="1053">
                  <c:v>0.15581831001019264</c:v>
                </c:pt>
                <c:pt idx="1054">
                  <c:v>0.15444806080915802</c:v>
                </c:pt>
                <c:pt idx="1055">
                  <c:v>0.15266720902291264</c:v>
                </c:pt>
                <c:pt idx="1056">
                  <c:v>0.1311177341647021</c:v>
                </c:pt>
                <c:pt idx="1057">
                  <c:v>0.13443760298196605</c:v>
                </c:pt>
                <c:pt idx="1058">
                  <c:v>0.1456458926994792</c:v>
                </c:pt>
                <c:pt idx="1059">
                  <c:v>0.14103085213871336</c:v>
                </c:pt>
                <c:pt idx="1060">
                  <c:v>0.12959850308309895</c:v>
                </c:pt>
                <c:pt idx="1061">
                  <c:v>0.1261349071349758</c:v>
                </c:pt>
                <c:pt idx="1062">
                  <c:v>0.11828805995976975</c:v>
                </c:pt>
                <c:pt idx="1063">
                  <c:v>0.11385961816102877</c:v>
                </c:pt>
                <c:pt idx="1064">
                  <c:v>0.12051598055987574</c:v>
                </c:pt>
                <c:pt idx="1065">
                  <c:v>0.11993462043113663</c:v>
                </c:pt>
                <c:pt idx="1066">
                  <c:v>0.1207470366345815</c:v>
                </c:pt>
                <c:pt idx="1067">
                  <c:v>0.10743215406138167</c:v>
                </c:pt>
                <c:pt idx="1068">
                  <c:v>0.10892442176190525</c:v>
                </c:pt>
                <c:pt idx="1069">
                  <c:v>9.5341842500497306E-2</c:v>
                </c:pt>
                <c:pt idx="1070">
                  <c:v>9.2131701648338282E-2</c:v>
                </c:pt>
                <c:pt idx="1071">
                  <c:v>9.2634065006372834E-2</c:v>
                </c:pt>
                <c:pt idx="1072">
                  <c:v>9.3329270478291412E-2</c:v>
                </c:pt>
                <c:pt idx="1073">
                  <c:v>8.7274559051666423E-2</c:v>
                </c:pt>
                <c:pt idx="1074">
                  <c:v>7.9339328410467244E-2</c:v>
                </c:pt>
                <c:pt idx="1075">
                  <c:v>7.7804030906405822E-2</c:v>
                </c:pt>
                <c:pt idx="1076">
                  <c:v>5.9801680638257873E-2</c:v>
                </c:pt>
                <c:pt idx="1077">
                  <c:v>5.950939905722042E-2</c:v>
                </c:pt>
                <c:pt idx="1078">
                  <c:v>5.9914887303712167E-2</c:v>
                </c:pt>
                <c:pt idx="1079">
                  <c:v>5.3505140497967618E-2</c:v>
                </c:pt>
                <c:pt idx="1080">
                  <c:v>5.8674889589439283E-2</c:v>
                </c:pt>
                <c:pt idx="1081">
                  <c:v>5.9192020624869973E-2</c:v>
                </c:pt>
                <c:pt idx="1082">
                  <c:v>5.6428046987340538E-2</c:v>
                </c:pt>
                <c:pt idx="1083">
                  <c:v>5.7548912214676735E-2</c:v>
                </c:pt>
                <c:pt idx="1084">
                  <c:v>6.1869817858057119E-2</c:v>
                </c:pt>
                <c:pt idx="1085">
                  <c:v>6.2564947687153344E-2</c:v>
                </c:pt>
                <c:pt idx="1086">
                  <c:v>6.1080780790572484E-2</c:v>
                </c:pt>
                <c:pt idx="1087">
                  <c:v>5.6868782867742385E-2</c:v>
                </c:pt>
              </c:numCache>
            </c:numRef>
          </c:val>
          <c:smooth val="0"/>
          <c:extLst>
            <c:ext xmlns:c16="http://schemas.microsoft.com/office/drawing/2014/chart" uri="{C3380CC4-5D6E-409C-BE32-E72D297353CC}">
              <c16:uniqueId val="{00000006-2B5F-4852-990D-D4FC3BD1DE07}"/>
            </c:ext>
          </c:extLst>
        </c:ser>
        <c:dLbls>
          <c:showLegendKey val="0"/>
          <c:showVal val="0"/>
          <c:showCatName val="0"/>
          <c:showSerName val="0"/>
          <c:showPercent val="0"/>
          <c:showBubbleSize val="0"/>
        </c:dLbls>
        <c:marker val="1"/>
        <c:smooth val="0"/>
        <c:axId val="699939456"/>
        <c:axId val="699974016"/>
      </c:lineChart>
      <c:dateAx>
        <c:axId val="699939456"/>
        <c:scaling>
          <c:orientation val="minMax"/>
          <c:min val="37987"/>
        </c:scaling>
        <c:delete val="0"/>
        <c:axPos val="b"/>
        <c:numFmt formatCode="yyyy" sourceLinked="0"/>
        <c:majorTickMark val="out"/>
        <c:minorTickMark val="none"/>
        <c:tickLblPos val="low"/>
        <c:crossAx val="699974016"/>
        <c:crosses val="autoZero"/>
        <c:auto val="1"/>
        <c:lblOffset val="100"/>
        <c:baseTimeUnit val="days"/>
        <c:majorUnit val="1"/>
        <c:majorTimeUnit val="years"/>
      </c:dateAx>
      <c:valAx>
        <c:axId val="699974016"/>
        <c:scaling>
          <c:orientation val="minMax"/>
          <c:max val="1"/>
          <c:min val="-0.4"/>
        </c:scaling>
        <c:delete val="0"/>
        <c:axPos val="l"/>
        <c:majorGridlines>
          <c:spPr>
            <a:ln w="9525">
              <a:solidFill>
                <a:srgbClr val="D9D9D9"/>
              </a:solidFill>
            </a:ln>
          </c:spPr>
        </c:majorGridlines>
        <c:numFmt formatCode="General" sourceLinked="0"/>
        <c:majorTickMark val="out"/>
        <c:minorTickMark val="none"/>
        <c:tickLblPos val="nextTo"/>
        <c:spPr>
          <a:ln>
            <a:noFill/>
          </a:ln>
        </c:spPr>
        <c:crossAx val="699939456"/>
        <c:crosses val="autoZero"/>
        <c:crossBetween val="between"/>
      </c:valAx>
      <c:valAx>
        <c:axId val="699975552"/>
        <c:scaling>
          <c:orientation val="minMax"/>
          <c:max val="1"/>
          <c:min val="-0.4"/>
        </c:scaling>
        <c:delete val="0"/>
        <c:axPos val="r"/>
        <c:numFmt formatCode="0.000" sourceLinked="1"/>
        <c:majorTickMark val="none"/>
        <c:minorTickMark val="none"/>
        <c:tickLblPos val="none"/>
        <c:spPr>
          <a:ln>
            <a:noFill/>
          </a:ln>
        </c:spPr>
        <c:crossAx val="699977088"/>
        <c:crosses val="max"/>
        <c:crossBetween val="between"/>
      </c:valAx>
      <c:dateAx>
        <c:axId val="699977088"/>
        <c:scaling>
          <c:orientation val="minMax"/>
        </c:scaling>
        <c:delete val="1"/>
        <c:axPos val="b"/>
        <c:numFmt formatCode="m/d/yyyy" sourceLinked="1"/>
        <c:majorTickMark val="out"/>
        <c:minorTickMark val="none"/>
        <c:tickLblPos val="nextTo"/>
        <c:crossAx val="699975552"/>
        <c:crosses val="autoZero"/>
        <c:auto val="1"/>
        <c:lblOffset val="100"/>
        <c:baseTimeUnit val="days"/>
        <c:majorUnit val="1"/>
        <c:minorUnit val="1"/>
      </c:dateAx>
      <c:spPr>
        <a:noFill/>
        <a:ln>
          <a:noFill/>
        </a:ln>
      </c:spPr>
    </c:plotArea>
    <c:legend>
      <c:legendPos val="b"/>
      <c:layout>
        <c:manualLayout>
          <c:xMode val="edge"/>
          <c:yMode val="edge"/>
          <c:x val="1.3670845101196883E-2"/>
          <c:y val="0.93054263951603211"/>
          <c:w val="0.84221896723341239"/>
          <c:h val="6.9457333581333824E-2"/>
        </c:manualLayout>
      </c:layout>
      <c:overlay val="0"/>
    </c:legend>
    <c:plotVisOnly val="1"/>
    <c:dispBlanksAs val="gap"/>
    <c:showDLblsOverMax val="0"/>
  </c:chart>
  <c:spPr>
    <a:noFill/>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'Finansiel cykel (UOC)'!$B$6</c:f>
              <c:strCache>
                <c:ptCount val="1"/>
                <c:pt idx="0">
                  <c:v>Finansiel Cykel (UOC)</c:v>
                </c:pt>
              </c:strCache>
            </c:strRef>
          </c:tx>
          <c:marker>
            <c:symbol val="none"/>
          </c:marker>
          <c:cat>
            <c:numRef>
              <c:f>'Finansiel cykel (UOC)'!$A$7:$A$217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'Finansiel cykel (UOC)'!$B$7:$B$217</c:f>
              <c:numCache>
                <c:formatCode>0.00</c:formatCode>
                <c:ptCount val="211"/>
                <c:pt idx="0">
                  <c:v>-4.2893619583379172E-2</c:v>
                </c:pt>
                <c:pt idx="1">
                  <c:v>-6.0506682602244913E-2</c:v>
                </c:pt>
                <c:pt idx="2">
                  <c:v>1.165879482068511E-2</c:v>
                </c:pt>
                <c:pt idx="3">
                  <c:v>0.11875185404697083</c:v>
                </c:pt>
                <c:pt idx="4">
                  <c:v>0.29121441987050167</c:v>
                </c:pt>
                <c:pt idx="5">
                  <c:v>0.28306367600023502</c:v>
                </c:pt>
                <c:pt idx="6">
                  <c:v>0.43184749878257267</c:v>
                </c:pt>
                <c:pt idx="7">
                  <c:v>0.56380390650720313</c:v>
                </c:pt>
                <c:pt idx="8">
                  <c:v>0.6426054106245972</c:v>
                </c:pt>
                <c:pt idx="9">
                  <c:v>0.85739651229547531</c:v>
                </c:pt>
                <c:pt idx="10">
                  <c:v>0.76509636151661531</c:v>
                </c:pt>
                <c:pt idx="11">
                  <c:v>0.73263299539057436</c:v>
                </c:pt>
                <c:pt idx="12">
                  <c:v>0.44828215918768388</c:v>
                </c:pt>
                <c:pt idx="13">
                  <c:v>0.33036636205312586</c:v>
                </c:pt>
                <c:pt idx="14">
                  <c:v>0.29931272318884072</c:v>
                </c:pt>
                <c:pt idx="15">
                  <c:v>0.42270163001927552</c:v>
                </c:pt>
                <c:pt idx="16">
                  <c:v>0.42045936711026272</c:v>
                </c:pt>
                <c:pt idx="17">
                  <c:v>0.53485230483079405</c:v>
                </c:pt>
                <c:pt idx="18">
                  <c:v>0.49634636973408386</c:v>
                </c:pt>
                <c:pt idx="19">
                  <c:v>0.45856283416039223</c:v>
                </c:pt>
                <c:pt idx="20">
                  <c:v>0.42801489375402502</c:v>
                </c:pt>
                <c:pt idx="21">
                  <c:v>0.5254913934400347</c:v>
                </c:pt>
                <c:pt idx="22">
                  <c:v>0.5024432939764284</c:v>
                </c:pt>
                <c:pt idx="23">
                  <c:v>0.52052027851854143</c:v>
                </c:pt>
                <c:pt idx="24">
                  <c:v>0.57198269989870543</c:v>
                </c:pt>
                <c:pt idx="25">
                  <c:v>0.55948648262795642</c:v>
                </c:pt>
                <c:pt idx="26">
                  <c:v>0.61113164030439471</c:v>
                </c:pt>
                <c:pt idx="27">
                  <c:v>0.65802508944614646</c:v>
                </c:pt>
                <c:pt idx="28">
                  <c:v>0.69722086041021158</c:v>
                </c:pt>
                <c:pt idx="29">
                  <c:v>0.74015752233300769</c:v>
                </c:pt>
                <c:pt idx="30">
                  <c:v>0.75935189896687061</c:v>
                </c:pt>
                <c:pt idx="31">
                  <c:v>0.82860457788899888</c:v>
                </c:pt>
                <c:pt idx="32">
                  <c:v>0.96955681656099357</c:v>
                </c:pt>
                <c:pt idx="33">
                  <c:v>0.92982809529087351</c:v>
                </c:pt>
                <c:pt idx="34">
                  <c:v>0.73546965107050943</c:v>
                </c:pt>
                <c:pt idx="35">
                  <c:v>0.58366520561817703</c:v>
                </c:pt>
                <c:pt idx="36">
                  <c:v>0.30338629272924489</c:v>
                </c:pt>
                <c:pt idx="37">
                  <c:v>0.32260867055473041</c:v>
                </c:pt>
                <c:pt idx="38">
                  <c:v>-1.2443055086948126E-2</c:v>
                </c:pt>
                <c:pt idx="39">
                  <c:v>-0.62221050244954124</c:v>
                </c:pt>
                <c:pt idx="40">
                  <c:v>-1.1698940365792425</c:v>
                </c:pt>
                <c:pt idx="41">
                  <c:v>-1.47033904592011</c:v>
                </c:pt>
                <c:pt idx="42">
                  <c:v>-1.5679340587299913</c:v>
                </c:pt>
                <c:pt idx="43">
                  <c:v>-1.7627548790019398</c:v>
                </c:pt>
                <c:pt idx="44">
                  <c:v>-1.922778296586092</c:v>
                </c:pt>
                <c:pt idx="45">
                  <c:v>-2.1460429511449015</c:v>
                </c:pt>
                <c:pt idx="46">
                  <c:v>-2.1637916798531593</c:v>
                </c:pt>
                <c:pt idx="47">
                  <c:v>-1.986865282971114</c:v>
                </c:pt>
                <c:pt idx="48">
                  <c:v>-1.5502268533061878</c:v>
                </c:pt>
                <c:pt idx="49">
                  <c:v>-1.5522957012632133</c:v>
                </c:pt>
                <c:pt idx="50">
                  <c:v>-1.4575418121485311</c:v>
                </c:pt>
                <c:pt idx="51">
                  <c:v>-1.2809321307208803</c:v>
                </c:pt>
                <c:pt idx="52">
                  <c:v>-1.1505113021125961</c:v>
                </c:pt>
                <c:pt idx="53">
                  <c:v>-1.096211996250029</c:v>
                </c:pt>
                <c:pt idx="54">
                  <c:v>-0.86941188486290533</c:v>
                </c:pt>
                <c:pt idx="55">
                  <c:v>-0.7283474638026961</c:v>
                </c:pt>
                <c:pt idx="56">
                  <c:v>-0.47353655095857827</c:v>
                </c:pt>
                <c:pt idx="57">
                  <c:v>-0.17303063194569668</c:v>
                </c:pt>
                <c:pt idx="58">
                  <c:v>0.19582181291410147</c:v>
                </c:pt>
                <c:pt idx="59">
                  <c:v>0.58069824656974456</c:v>
                </c:pt>
                <c:pt idx="60">
                  <c:v>0.71348721997391717</c:v>
                </c:pt>
                <c:pt idx="61">
                  <c:v>0.727612259975147</c:v>
                </c:pt>
                <c:pt idx="62">
                  <c:v>0.89827018426009309</c:v>
                </c:pt>
                <c:pt idx="63">
                  <c:v>0.52521363275096489</c:v>
                </c:pt>
                <c:pt idx="64">
                  <c:v>0.44721857015815297</c:v>
                </c:pt>
                <c:pt idx="65">
                  <c:v>0.42668107744486544</c:v>
                </c:pt>
                <c:pt idx="66">
                  <c:v>0.34260173811765471</c:v>
                </c:pt>
                <c:pt idx="67">
                  <c:v>0.44390510997718918</c:v>
                </c:pt>
                <c:pt idx="68">
                  <c:v>0.33912406483546437</c:v>
                </c:pt>
                <c:pt idx="69">
                  <c:v>0.33813774526366702</c:v>
                </c:pt>
                <c:pt idx="70">
                  <c:v>0.34324010355837992</c:v>
                </c:pt>
                <c:pt idx="71">
                  <c:v>0.23684840301910315</c:v>
                </c:pt>
                <c:pt idx="72">
                  <c:v>9.4665238973199228E-2</c:v>
                </c:pt>
                <c:pt idx="73">
                  <c:v>-8.0836630809801024E-2</c:v>
                </c:pt>
                <c:pt idx="74">
                  <c:v>-0.14996282839693159</c:v>
                </c:pt>
                <c:pt idx="75">
                  <c:v>-0.35265939485486192</c:v>
                </c:pt>
                <c:pt idx="76">
                  <c:v>-0.35271149343328051</c:v>
                </c:pt>
                <c:pt idx="77">
                  <c:v>-0.51541476680881204</c:v>
                </c:pt>
                <c:pt idx="78">
                  <c:v>-0.59476914008429449</c:v>
                </c:pt>
                <c:pt idx="79">
                  <c:v>-0.6381763922976541</c:v>
                </c:pt>
                <c:pt idx="80">
                  <c:v>-0.62969775241416581</c:v>
                </c:pt>
                <c:pt idx="81">
                  <c:v>-0.6739442212159561</c:v>
                </c:pt>
                <c:pt idx="82">
                  <c:v>-0.68961202302876723</c:v>
                </c:pt>
                <c:pt idx="83">
                  <c:v>-0.89740970934883635</c:v>
                </c:pt>
                <c:pt idx="84">
                  <c:v>-1.0251553467488455</c:v>
                </c:pt>
                <c:pt idx="85">
                  <c:v>-1.1207983612024039</c:v>
                </c:pt>
                <c:pt idx="86">
                  <c:v>-1.4110353668196818</c:v>
                </c:pt>
                <c:pt idx="87">
                  <c:v>-1.5636640657027669</c:v>
                </c:pt>
                <c:pt idx="88">
                  <c:v>-1.7029958304372865</c:v>
                </c:pt>
                <c:pt idx="89">
                  <c:v>-1.6018708846757701</c:v>
                </c:pt>
                <c:pt idx="90">
                  <c:v>-1.4858875072588607</c:v>
                </c:pt>
                <c:pt idx="91">
                  <c:v>-1.3441531073555879</c:v>
                </c:pt>
                <c:pt idx="92">
                  <c:v>-1.4226496587533162</c:v>
                </c:pt>
                <c:pt idx="93">
                  <c:v>-1.5640818730371004</c:v>
                </c:pt>
                <c:pt idx="94">
                  <c:v>-1.6399460276037063</c:v>
                </c:pt>
                <c:pt idx="95">
                  <c:v>-1.6237680893505171</c:v>
                </c:pt>
                <c:pt idx="96">
                  <c:v>-1.5513187075599886</c:v>
                </c:pt>
                <c:pt idx="97">
                  <c:v>-1.4607004686183414</c:v>
                </c:pt>
                <c:pt idx="98">
                  <c:v>-1.3998662183064789</c:v>
                </c:pt>
                <c:pt idx="99">
                  <c:v>-1.384076807334107</c:v>
                </c:pt>
                <c:pt idx="100">
                  <c:v>-1.316435644604613</c:v>
                </c:pt>
                <c:pt idx="101">
                  <c:v>-1.2711614755687823</c:v>
                </c:pt>
                <c:pt idx="102">
                  <c:v>-1.146430920686498</c:v>
                </c:pt>
                <c:pt idx="103">
                  <c:v>-1.0778369711758513</c:v>
                </c:pt>
                <c:pt idx="104">
                  <c:v>-0.95760180360245517</c:v>
                </c:pt>
                <c:pt idx="105">
                  <c:v>-0.89861892563819645</c:v>
                </c:pt>
                <c:pt idx="106">
                  <c:v>-0.90110597929725267</c:v>
                </c:pt>
                <c:pt idx="107">
                  <c:v>-0.72735702549372927</c:v>
                </c:pt>
                <c:pt idx="108">
                  <c:v>-0.5421532804585959</c:v>
                </c:pt>
                <c:pt idx="109">
                  <c:v>-0.48881239552653488</c:v>
                </c:pt>
                <c:pt idx="110">
                  <c:v>-0.39418746375885405</c:v>
                </c:pt>
                <c:pt idx="111">
                  <c:v>-0.30254974799994067</c:v>
                </c:pt>
                <c:pt idx="112">
                  <c:v>-0.26122138637938097</c:v>
                </c:pt>
                <c:pt idx="113">
                  <c:v>-0.2629356982391276</c:v>
                </c:pt>
                <c:pt idx="114">
                  <c:v>-0.29454690883073448</c:v>
                </c:pt>
                <c:pt idx="115">
                  <c:v>-0.29842889507758164</c:v>
                </c:pt>
                <c:pt idx="116">
                  <c:v>-0.25268242788528661</c:v>
                </c:pt>
                <c:pt idx="117">
                  <c:v>-0.21122825057261924</c:v>
                </c:pt>
                <c:pt idx="118">
                  <c:v>-0.23151675539659672</c:v>
                </c:pt>
                <c:pt idx="119">
                  <c:v>-0.16000653989462846</c:v>
                </c:pt>
                <c:pt idx="120">
                  <c:v>-0.1775276553969416</c:v>
                </c:pt>
                <c:pt idx="121">
                  <c:v>-0.14432811261832909</c:v>
                </c:pt>
                <c:pt idx="122">
                  <c:v>-0.16622697443273771</c:v>
                </c:pt>
                <c:pt idx="123">
                  <c:v>-0.16422543604764536</c:v>
                </c:pt>
                <c:pt idx="124">
                  <c:v>-0.15144744864924511</c:v>
                </c:pt>
                <c:pt idx="125">
                  <c:v>-0.18126118756006532</c:v>
                </c:pt>
                <c:pt idx="126">
                  <c:v>-0.15924929793311263</c:v>
                </c:pt>
                <c:pt idx="127">
                  <c:v>-0.15213099342302661</c:v>
                </c:pt>
                <c:pt idx="128">
                  <c:v>-0.13427975227269229</c:v>
                </c:pt>
                <c:pt idx="129">
                  <c:v>-0.14167522170665603</c:v>
                </c:pt>
                <c:pt idx="130">
                  <c:v>-8.4896428447704939E-2</c:v>
                </c:pt>
                <c:pt idx="131">
                  <c:v>-2.5347116525854113E-2</c:v>
                </c:pt>
                <c:pt idx="132">
                  <c:v>9.8559618197097548E-2</c:v>
                </c:pt>
                <c:pt idx="133">
                  <c:v>0.16370541074299641</c:v>
                </c:pt>
                <c:pt idx="134">
                  <c:v>0.27539398604524351</c:v>
                </c:pt>
                <c:pt idx="135">
                  <c:v>0.41076830379434837</c:v>
                </c:pt>
                <c:pt idx="136">
                  <c:v>0.6504490909360956</c:v>
                </c:pt>
                <c:pt idx="137">
                  <c:v>0.87972789702506138</c:v>
                </c:pt>
                <c:pt idx="138">
                  <c:v>1.1923429547435842</c:v>
                </c:pt>
                <c:pt idx="139">
                  <c:v>1.4575313448703031</c:v>
                </c:pt>
                <c:pt idx="140">
                  <c:v>1.7330433436207824</c:v>
                </c:pt>
                <c:pt idx="141">
                  <c:v>1.8752350743899207</c:v>
                </c:pt>
                <c:pt idx="142">
                  <c:v>2.0371662021345456</c:v>
                </c:pt>
                <c:pt idx="143">
                  <c:v>2.0779716368753873</c:v>
                </c:pt>
                <c:pt idx="144">
                  <c:v>2.1111320277392456</c:v>
                </c:pt>
                <c:pt idx="145">
                  <c:v>2.1687254745029616</c:v>
                </c:pt>
                <c:pt idx="146">
                  <c:v>2.1482725399012743</c:v>
                </c:pt>
                <c:pt idx="147">
                  <c:v>2.0788901339285144</c:v>
                </c:pt>
                <c:pt idx="148">
                  <c:v>2.0216469769389431</c:v>
                </c:pt>
                <c:pt idx="149">
                  <c:v>1.8098860585784977</c:v>
                </c:pt>
                <c:pt idx="150">
                  <c:v>1.5491648604787089</c:v>
                </c:pt>
                <c:pt idx="151">
                  <c:v>1.3609480541261834</c:v>
                </c:pt>
                <c:pt idx="152">
                  <c:v>1.2820591501709677</c:v>
                </c:pt>
                <c:pt idx="153">
                  <c:v>1.1944440987397673</c:v>
                </c:pt>
                <c:pt idx="154">
                  <c:v>1.1395017044610027</c:v>
                </c:pt>
                <c:pt idx="155">
                  <c:v>1.0388409356241106</c:v>
                </c:pt>
                <c:pt idx="156">
                  <c:v>0.98224441345868263</c:v>
                </c:pt>
                <c:pt idx="157">
                  <c:v>0.94261137399332773</c:v>
                </c:pt>
                <c:pt idx="158">
                  <c:v>0.89515083563796338</c:v>
                </c:pt>
                <c:pt idx="159">
                  <c:v>0.77857457673166786</c:v>
                </c:pt>
                <c:pt idx="160">
                  <c:v>0.7307335302698621</c:v>
                </c:pt>
                <c:pt idx="161">
                  <c:v>0.55930573609153467</c:v>
                </c:pt>
                <c:pt idx="162">
                  <c:v>0.4093739031739918</c:v>
                </c:pt>
                <c:pt idx="163">
                  <c:v>0.29666343551405133</c:v>
                </c:pt>
                <c:pt idx="164">
                  <c:v>0.13720280882823827</c:v>
                </c:pt>
                <c:pt idx="165">
                  <c:v>7.7227083001841779E-2</c:v>
                </c:pt>
                <c:pt idx="166">
                  <c:v>5.2570678855870717E-2</c:v>
                </c:pt>
                <c:pt idx="167">
                  <c:v>4.5890607858557503E-2</c:v>
                </c:pt>
                <c:pt idx="168">
                  <c:v>1.6782738068039427E-2</c:v>
                </c:pt>
                <c:pt idx="169">
                  <c:v>-2.9205646044238753E-2</c:v>
                </c:pt>
                <c:pt idx="170">
                  <c:v>-4.9367721876921705E-2</c:v>
                </c:pt>
                <c:pt idx="171">
                  <c:v>-9.4218295891871029E-2</c:v>
                </c:pt>
                <c:pt idx="172">
                  <c:v>-0.10372755726510258</c:v>
                </c:pt>
                <c:pt idx="173">
                  <c:v>-7.7122973574596757E-2</c:v>
                </c:pt>
                <c:pt idx="174">
                  <c:v>-0.12302948301504676</c:v>
                </c:pt>
                <c:pt idx="175">
                  <c:v>-3.8868967435875562E-2</c:v>
                </c:pt>
                <c:pt idx="176">
                  <c:v>1.2326084893974687E-2</c:v>
                </c:pt>
                <c:pt idx="177">
                  <c:v>2.1114147969502478E-3</c:v>
                </c:pt>
                <c:pt idx="178">
                  <c:v>3.447994231540788E-2</c:v>
                </c:pt>
                <c:pt idx="179">
                  <c:v>3.8361331830147158E-2</c:v>
                </c:pt>
                <c:pt idx="180">
                  <c:v>5.4618946231143592E-2</c:v>
                </c:pt>
                <c:pt idx="181">
                  <c:v>0.12038995450207914</c:v>
                </c:pt>
                <c:pt idx="182">
                  <c:v>7.9293979327266076E-2</c:v>
                </c:pt>
                <c:pt idx="183">
                  <c:v>7.2515538831602111E-2</c:v>
                </c:pt>
                <c:pt idx="184">
                  <c:v>9.0512297771811329E-2</c:v>
                </c:pt>
                <c:pt idx="185">
                  <c:v>0.13806313664709052</c:v>
                </c:pt>
                <c:pt idx="186">
                  <c:v>0.13696963542607563</c:v>
                </c:pt>
                <c:pt idx="187">
                  <c:v>0.21821151470043268</c:v>
                </c:pt>
                <c:pt idx="188">
                  <c:v>0.21900854425778021</c:v>
                </c:pt>
                <c:pt idx="189">
                  <c:v>0.14920615815096744</c:v>
                </c:pt>
                <c:pt idx="190">
                  <c:v>0.12954767010465135</c:v>
                </c:pt>
                <c:pt idx="191">
                  <c:v>0.18147929287227796</c:v>
                </c:pt>
                <c:pt idx="192">
                  <c:v>0.22182992404234447</c:v>
                </c:pt>
                <c:pt idx="193">
                  <c:v>0.24402198636883737</c:v>
                </c:pt>
                <c:pt idx="194">
                  <c:v>0.21247408452081434</c:v>
                </c:pt>
                <c:pt idx="195">
                  <c:v>6.4897510396883601E-2</c:v>
                </c:pt>
                <c:pt idx="196">
                  <c:v>5.7394694133607004E-2</c:v>
                </c:pt>
                <c:pt idx="197">
                  <c:v>0.15210800080632178</c:v>
                </c:pt>
                <c:pt idx="198">
                  <c:v>0.29707585100360645</c:v>
                </c:pt>
                <c:pt idx="199">
                  <c:v>0.36835806782794339</c:v>
                </c:pt>
                <c:pt idx="200">
                  <c:v>0.43033514337931478</c:v>
                </c:pt>
                <c:pt idx="201">
                  <c:v>0.39753861689313746</c:v>
                </c:pt>
                <c:pt idx="202">
                  <c:v>0.3790304588040937</c:v>
                </c:pt>
                <c:pt idx="203">
                  <c:v>0.21797048231239627</c:v>
                </c:pt>
                <c:pt idx="204">
                  <c:v>-6.7450638417422257E-2</c:v>
                </c:pt>
                <c:pt idx="205">
                  <c:v>-0.33107783399394164</c:v>
                </c:pt>
                <c:pt idx="206">
                  <c:v>-0.25965043081974282</c:v>
                </c:pt>
                <c:pt idx="207">
                  <c:v>-0.13985683086843942</c:v>
                </c:pt>
                <c:pt idx="208">
                  <c:v>-1.8499520836108075E-3</c:v>
                </c:pt>
                <c:pt idx="209">
                  <c:v>-0.10323152679669728</c:v>
                </c:pt>
                <c:pt idx="210">
                  <c:v>-0.17355974399663959</c:v>
                </c:pt>
              </c:numCache>
            </c:numRef>
          </c:val>
          <c:smooth val="0"/>
          <c:extLst>
            <c:ext xmlns:c16="http://schemas.microsoft.com/office/drawing/2014/chart" uri="{C3380CC4-5D6E-409C-BE32-E72D297353CC}">
              <c16:uniqueId val="{00000000-8D57-482B-9342-DA807527114C}"/>
            </c:ext>
          </c:extLst>
        </c:ser>
        <c:ser>
          <c:idx val="1"/>
          <c:order val="1"/>
          <c:tx>
            <c:strRef>
              <c:f>'Finansiel cykel (UOC)'!$C$6</c:f>
              <c:strCache>
                <c:ptCount val="1"/>
                <c:pt idx="0">
                  <c:v>Boligcykel (UOC)</c:v>
                </c:pt>
              </c:strCache>
            </c:strRef>
          </c:tx>
          <c:marker>
            <c:symbol val="none"/>
          </c:marker>
          <c:cat>
            <c:numRef>
              <c:f>'Finansiel cykel (UOC)'!$A$7:$A$217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'Finansiel cykel (UOC)'!$C$7:$C$217</c:f>
              <c:numCache>
                <c:formatCode>0.00</c:formatCode>
                <c:ptCount val="211"/>
                <c:pt idx="0">
                  <c:v>-5.3759742108848957E-2</c:v>
                </c:pt>
                <c:pt idx="1">
                  <c:v>-3.2395804237979428E-2</c:v>
                </c:pt>
                <c:pt idx="2">
                  <c:v>0.10887328723014542</c:v>
                </c:pt>
                <c:pt idx="3">
                  <c:v>0.29085123761040588</c:v>
                </c:pt>
                <c:pt idx="4">
                  <c:v>0.54223095516944286</c:v>
                </c:pt>
                <c:pt idx="5">
                  <c:v>0.42108203647100395</c:v>
                </c:pt>
                <c:pt idx="6">
                  <c:v>0.51791342869462831</c:v>
                </c:pt>
                <c:pt idx="7">
                  <c:v>0.61216470950315238</c:v>
                </c:pt>
                <c:pt idx="8">
                  <c:v>0.64494305854040557</c:v>
                </c:pt>
                <c:pt idx="9">
                  <c:v>0.8750742628856365</c:v>
                </c:pt>
                <c:pt idx="10">
                  <c:v>0.64386497508718299</c:v>
                </c:pt>
                <c:pt idx="11">
                  <c:v>0.48242568907814892</c:v>
                </c:pt>
                <c:pt idx="12">
                  <c:v>-8.4875369584102578E-3</c:v>
                </c:pt>
                <c:pt idx="13">
                  <c:v>-0.17351044069456731</c:v>
                </c:pt>
                <c:pt idx="14">
                  <c:v>-0.11037091257598126</c:v>
                </c:pt>
                <c:pt idx="15">
                  <c:v>0.16787641689440003</c:v>
                </c:pt>
                <c:pt idx="16">
                  <c:v>0.23094765153333016</c:v>
                </c:pt>
                <c:pt idx="17">
                  <c:v>0.40878263132693793</c:v>
                </c:pt>
                <c:pt idx="18">
                  <c:v>0.28368729294457568</c:v>
                </c:pt>
                <c:pt idx="19">
                  <c:v>0.22261399982765581</c:v>
                </c:pt>
                <c:pt idx="20">
                  <c:v>0.15234149474919229</c:v>
                </c:pt>
                <c:pt idx="21">
                  <c:v>0.25893857361970812</c:v>
                </c:pt>
                <c:pt idx="22">
                  <c:v>0.23687414139206436</c:v>
                </c:pt>
                <c:pt idx="23">
                  <c:v>0.24829647171988267</c:v>
                </c:pt>
                <c:pt idx="24">
                  <c:v>0.41714023102591147</c:v>
                </c:pt>
                <c:pt idx="25">
                  <c:v>0.48476527765053357</c:v>
                </c:pt>
                <c:pt idx="26">
                  <c:v>0.6382842072777144</c:v>
                </c:pt>
                <c:pt idx="27">
                  <c:v>0.76315999699613446</c:v>
                </c:pt>
                <c:pt idx="28">
                  <c:v>0.85943788850730218</c:v>
                </c:pt>
                <c:pt idx="29">
                  <c:v>0.91735500489425148</c:v>
                </c:pt>
                <c:pt idx="30">
                  <c:v>0.88578957917111167</c:v>
                </c:pt>
                <c:pt idx="31">
                  <c:v>0.94667764805967725</c:v>
                </c:pt>
                <c:pt idx="32">
                  <c:v>1.1436520538417141</c:v>
                </c:pt>
                <c:pt idx="33">
                  <c:v>1.0936479368102354</c:v>
                </c:pt>
                <c:pt idx="34">
                  <c:v>0.80646971980197024</c:v>
                </c:pt>
                <c:pt idx="35">
                  <c:v>0.54689972788676777</c:v>
                </c:pt>
                <c:pt idx="36">
                  <c:v>9.3942423975721695E-2</c:v>
                </c:pt>
                <c:pt idx="37">
                  <c:v>0.20111134844142406</c:v>
                </c:pt>
                <c:pt idx="38">
                  <c:v>-2.1868142034920827E-2</c:v>
                </c:pt>
                <c:pt idx="39">
                  <c:v>-0.28449910063907791</c:v>
                </c:pt>
                <c:pt idx="40">
                  <c:v>-0.89651450863702886</c:v>
                </c:pt>
                <c:pt idx="41">
                  <c:v>-1.276659805058173</c:v>
                </c:pt>
                <c:pt idx="42">
                  <c:v>-1.3514868174864965</c:v>
                </c:pt>
                <c:pt idx="43">
                  <c:v>-1.608153684029209</c:v>
                </c:pt>
                <c:pt idx="44">
                  <c:v>-1.802714344806684</c:v>
                </c:pt>
                <c:pt idx="45">
                  <c:v>-2.0695113103458866</c:v>
                </c:pt>
                <c:pt idx="46">
                  <c:v>-1.9972868847637457</c:v>
                </c:pt>
                <c:pt idx="47">
                  <c:v>-1.6142928324945311</c:v>
                </c:pt>
                <c:pt idx="48">
                  <c:v>-0.85144544111776477</c:v>
                </c:pt>
                <c:pt idx="49">
                  <c:v>-0.81297833672410968</c:v>
                </c:pt>
                <c:pt idx="50">
                  <c:v>-0.70239036387288611</c:v>
                </c:pt>
                <c:pt idx="51">
                  <c:v>-0.50936637744208868</c:v>
                </c:pt>
                <c:pt idx="52">
                  <c:v>-0.43601525192507862</c:v>
                </c:pt>
                <c:pt idx="53">
                  <c:v>-0.42610659849606275</c:v>
                </c:pt>
                <c:pt idx="54">
                  <c:v>-0.14146146107501748</c:v>
                </c:pt>
                <c:pt idx="55">
                  <c:v>1.0738877442283787E-3</c:v>
                </c:pt>
                <c:pt idx="56">
                  <c:v>0.27631261291306286</c:v>
                </c:pt>
                <c:pt idx="57">
                  <c:v>0.62678984472546828</c:v>
                </c:pt>
                <c:pt idx="58">
                  <c:v>0.86076309088243286</c:v>
                </c:pt>
                <c:pt idx="59">
                  <c:v>1.2040754276765555</c:v>
                </c:pt>
                <c:pt idx="60">
                  <c:v>1.1412371211622068</c:v>
                </c:pt>
                <c:pt idx="61">
                  <c:v>0.93026751038696454</c:v>
                </c:pt>
                <c:pt idx="62">
                  <c:v>1.0247554096962692</c:v>
                </c:pt>
                <c:pt idx="63">
                  <c:v>0.3690210675905764</c:v>
                </c:pt>
                <c:pt idx="64">
                  <c:v>0.17442850095670401</c:v>
                </c:pt>
                <c:pt idx="65">
                  <c:v>6.5531760637405304E-2</c:v>
                </c:pt>
                <c:pt idx="66">
                  <c:v>-0.16003636894183451</c:v>
                </c:pt>
                <c:pt idx="67">
                  <c:v>-3.3166060008902501E-2</c:v>
                </c:pt>
                <c:pt idx="68">
                  <c:v>-0.19525147948960533</c:v>
                </c:pt>
                <c:pt idx="69">
                  <c:v>-0.18075304735560332</c:v>
                </c:pt>
                <c:pt idx="70">
                  <c:v>-0.19995875736059834</c:v>
                </c:pt>
                <c:pt idx="71">
                  <c:v>-0.34398585714145602</c:v>
                </c:pt>
                <c:pt idx="72">
                  <c:v>-0.52563059414080315</c:v>
                </c:pt>
                <c:pt idx="73">
                  <c:v>-0.77975786257631219</c:v>
                </c:pt>
                <c:pt idx="74">
                  <c:v>-0.96056568266552667</c:v>
                </c:pt>
                <c:pt idx="75">
                  <c:v>-1.3443986973028124</c:v>
                </c:pt>
                <c:pt idx="76">
                  <c:v>-1.3554564781396317</c:v>
                </c:pt>
                <c:pt idx="77">
                  <c:v>-1.5886297568565162</c:v>
                </c:pt>
                <c:pt idx="78">
                  <c:v>-1.6982961158454128</c:v>
                </c:pt>
                <c:pt idx="79">
                  <c:v>-1.731941524260395</c:v>
                </c:pt>
                <c:pt idx="80">
                  <c:v>-1.6972876019404757</c:v>
                </c:pt>
                <c:pt idx="81">
                  <c:v>-1.6969327165484893</c:v>
                </c:pt>
                <c:pt idx="82">
                  <c:v>-1.6740910737154187</c:v>
                </c:pt>
                <c:pt idx="83">
                  <c:v>-1.8833142040848083</c:v>
                </c:pt>
                <c:pt idx="84">
                  <c:v>-1.9648386989033961</c:v>
                </c:pt>
                <c:pt idx="85">
                  <c:v>-2.0170092199256562</c:v>
                </c:pt>
                <c:pt idx="86">
                  <c:v>-2.3565859047110114</c:v>
                </c:pt>
                <c:pt idx="87">
                  <c:v>-2.4677950639349291</c:v>
                </c:pt>
                <c:pt idx="88">
                  <c:v>-2.5659727163853492</c:v>
                </c:pt>
                <c:pt idx="89">
                  <c:v>-2.2498456897452437</c:v>
                </c:pt>
                <c:pt idx="90">
                  <c:v>-1.9229312849612794</c:v>
                </c:pt>
                <c:pt idx="91">
                  <c:v>-1.5940991375163989</c:v>
                </c:pt>
                <c:pt idx="92">
                  <c:v>-1.6300348782870635</c:v>
                </c:pt>
                <c:pt idx="93">
                  <c:v>-1.7384430174401522</c:v>
                </c:pt>
                <c:pt idx="94">
                  <c:v>-1.746334623137104</c:v>
                </c:pt>
                <c:pt idx="95">
                  <c:v>-1.6326392025039262</c:v>
                </c:pt>
                <c:pt idx="96">
                  <c:v>-1.4435876050371845</c:v>
                </c:pt>
                <c:pt idx="97">
                  <c:v>-1.2546205106121771</c:v>
                </c:pt>
                <c:pt idx="98">
                  <c:v>-1.1543066041815708</c:v>
                </c:pt>
                <c:pt idx="99">
                  <c:v>-1.1292162739250757</c:v>
                </c:pt>
                <c:pt idx="100">
                  <c:v>-0.99930276144764352</c:v>
                </c:pt>
                <c:pt idx="101">
                  <c:v>-0.8815632948096267</c:v>
                </c:pt>
                <c:pt idx="102">
                  <c:v>-0.6441049863948104</c:v>
                </c:pt>
                <c:pt idx="103">
                  <c:v>-0.53514346726450701</c:v>
                </c:pt>
                <c:pt idx="104">
                  <c:v>-0.38749863918383098</c:v>
                </c:pt>
                <c:pt idx="105">
                  <c:v>-0.3237869520532306</c:v>
                </c:pt>
                <c:pt idx="106">
                  <c:v>-0.36714602063309032</c:v>
                </c:pt>
                <c:pt idx="107">
                  <c:v>-0.20605450687054033</c:v>
                </c:pt>
                <c:pt idx="108">
                  <c:v>-5.7477926188067435E-4</c:v>
                </c:pt>
                <c:pt idx="109">
                  <c:v>1.1489083121163217E-2</c:v>
                </c:pt>
                <c:pt idx="110">
                  <c:v>0.10878326941631201</c:v>
                </c:pt>
                <c:pt idx="111">
                  <c:v>0.17210749179542773</c:v>
                </c:pt>
                <c:pt idx="112">
                  <c:v>0.17044141040059618</c:v>
                </c:pt>
                <c:pt idx="113">
                  <c:v>0.17522380947067115</c:v>
                </c:pt>
                <c:pt idx="114">
                  <c:v>0.14928786264059232</c:v>
                </c:pt>
                <c:pt idx="115">
                  <c:v>0.15164606888014337</c:v>
                </c:pt>
                <c:pt idx="116">
                  <c:v>0.22577944563085586</c:v>
                </c:pt>
                <c:pt idx="117">
                  <c:v>0.28934770391226816</c:v>
                </c:pt>
                <c:pt idx="118">
                  <c:v>0.28863935490463133</c:v>
                </c:pt>
                <c:pt idx="119">
                  <c:v>0.35864481015782174</c:v>
                </c:pt>
                <c:pt idx="120">
                  <c:v>0.30486398431964801</c:v>
                </c:pt>
                <c:pt idx="121">
                  <c:v>0.31843242289260104</c:v>
                </c:pt>
                <c:pt idx="122">
                  <c:v>0.24146176481699733</c:v>
                </c:pt>
                <c:pt idx="123">
                  <c:v>0.24459448113085863</c:v>
                </c:pt>
                <c:pt idx="124">
                  <c:v>0.2637890714181102</c:v>
                </c:pt>
                <c:pt idx="125">
                  <c:v>0.20472928946759691</c:v>
                </c:pt>
                <c:pt idx="126">
                  <c:v>0.23215577690623074</c:v>
                </c:pt>
                <c:pt idx="127">
                  <c:v>0.18302299477489248</c:v>
                </c:pt>
                <c:pt idx="128">
                  <c:v>0.1884559849962231</c:v>
                </c:pt>
                <c:pt idx="129">
                  <c:v>0.1846224750969947</c:v>
                </c:pt>
                <c:pt idx="130">
                  <c:v>0.2493259152037989</c:v>
                </c:pt>
                <c:pt idx="131">
                  <c:v>0.31546650024670969</c:v>
                </c:pt>
                <c:pt idx="132">
                  <c:v>0.47546123358445608</c:v>
                </c:pt>
                <c:pt idx="133">
                  <c:v>0.5850829505248204</c:v>
                </c:pt>
                <c:pt idx="134">
                  <c:v>0.74002008620210646</c:v>
                </c:pt>
                <c:pt idx="135">
                  <c:v>0.8940168300775192</c:v>
                </c:pt>
                <c:pt idx="136">
                  <c:v>1.1843479269881696</c:v>
                </c:pt>
                <c:pt idx="137">
                  <c:v>1.4896287587773041</c:v>
                </c:pt>
                <c:pt idx="138">
                  <c:v>1.9108775744050353</c:v>
                </c:pt>
                <c:pt idx="139">
                  <c:v>2.2438752098587451</c:v>
                </c:pt>
                <c:pt idx="140">
                  <c:v>2.5444600901598036</c:v>
                </c:pt>
                <c:pt idx="141">
                  <c:v>2.6371201514553966</c:v>
                </c:pt>
                <c:pt idx="142">
                  <c:v>2.7336562711012129</c:v>
                </c:pt>
                <c:pt idx="143">
                  <c:v>2.6789828409177647</c:v>
                </c:pt>
                <c:pt idx="144">
                  <c:v>2.5898077550991223</c:v>
                </c:pt>
                <c:pt idx="145">
                  <c:v>2.5479553791721132</c:v>
                </c:pt>
                <c:pt idx="146">
                  <c:v>2.3915342092349272</c:v>
                </c:pt>
                <c:pt idx="147">
                  <c:v>2.2009226444408938</c:v>
                </c:pt>
                <c:pt idx="148">
                  <c:v>2.0402346538276066</c:v>
                </c:pt>
                <c:pt idx="149">
                  <c:v>1.655568069811912</c:v>
                </c:pt>
                <c:pt idx="150">
                  <c:v>1.1364172581288359</c:v>
                </c:pt>
                <c:pt idx="151">
                  <c:v>0.75574402339521984</c:v>
                </c:pt>
                <c:pt idx="152">
                  <c:v>0.63116919380334358</c:v>
                </c:pt>
                <c:pt idx="153">
                  <c:v>0.58166196813849325</c:v>
                </c:pt>
                <c:pt idx="154">
                  <c:v>0.57174747500602818</c:v>
                </c:pt>
                <c:pt idx="155">
                  <c:v>0.49804325772959102</c:v>
                </c:pt>
                <c:pt idx="156">
                  <c:v>0.46522823297852528</c:v>
                </c:pt>
                <c:pt idx="157">
                  <c:v>0.4590732795372845</c:v>
                </c:pt>
                <c:pt idx="158">
                  <c:v>0.44699003546924854</c:v>
                </c:pt>
                <c:pt idx="159">
                  <c:v>0.29939164551838321</c:v>
                </c:pt>
                <c:pt idx="160">
                  <c:v>0.24101664474778672</c:v>
                </c:pt>
                <c:pt idx="161">
                  <c:v>-9.4457174180997572E-3</c:v>
                </c:pt>
                <c:pt idx="162">
                  <c:v>-0.22193959116532017</c:v>
                </c:pt>
                <c:pt idx="163">
                  <c:v>-0.33889509184364186</c:v>
                </c:pt>
                <c:pt idx="164">
                  <c:v>-0.51887585431987215</c:v>
                </c:pt>
                <c:pt idx="165">
                  <c:v>-0.52299381456908656</c:v>
                </c:pt>
                <c:pt idx="166">
                  <c:v>-0.48497845726606886</c:v>
                </c:pt>
                <c:pt idx="167">
                  <c:v>-0.44766435685535128</c:v>
                </c:pt>
                <c:pt idx="168">
                  <c:v>-0.45460609650379202</c:v>
                </c:pt>
                <c:pt idx="169">
                  <c:v>-0.47968109607538351</c:v>
                </c:pt>
                <c:pt idx="170">
                  <c:v>-0.45238693445559047</c:v>
                </c:pt>
                <c:pt idx="171">
                  <c:v>-0.47037186145532389</c:v>
                </c:pt>
                <c:pt idx="172">
                  <c:v>-0.43275915214467514</c:v>
                </c:pt>
                <c:pt idx="173">
                  <c:v>-0.36484981760813817</c:v>
                </c:pt>
                <c:pt idx="174">
                  <c:v>-0.39903422049898707</c:v>
                </c:pt>
                <c:pt idx="175">
                  <c:v>-0.22722222103364581</c:v>
                </c:pt>
                <c:pt idx="176">
                  <c:v>-0.12945725556150744</c:v>
                </c:pt>
                <c:pt idx="177">
                  <c:v>-0.12329788747018983</c:v>
                </c:pt>
                <c:pt idx="178">
                  <c:v>-4.9171047486086777E-2</c:v>
                </c:pt>
                <c:pt idx="179">
                  <c:v>-3.7096501611305108E-2</c:v>
                </c:pt>
                <c:pt idx="180">
                  <c:v>-2.3894320255571672E-2</c:v>
                </c:pt>
                <c:pt idx="181">
                  <c:v>7.9088937139706439E-2</c:v>
                </c:pt>
                <c:pt idx="182">
                  <c:v>3.510753062361003E-2</c:v>
                </c:pt>
                <c:pt idx="183">
                  <c:v>2.8479185632820887E-2</c:v>
                </c:pt>
                <c:pt idx="184">
                  <c:v>7.3712165956368064E-2</c:v>
                </c:pt>
                <c:pt idx="185">
                  <c:v>0.15525052347620813</c:v>
                </c:pt>
                <c:pt idx="186">
                  <c:v>0.16432541578950438</c:v>
                </c:pt>
                <c:pt idx="187">
                  <c:v>0.26776640496994136</c:v>
                </c:pt>
                <c:pt idx="188">
                  <c:v>0.26742758168484626</c:v>
                </c:pt>
                <c:pt idx="189">
                  <c:v>0.18066605788515139</c:v>
                </c:pt>
                <c:pt idx="190">
                  <c:v>0.15383730499634801</c:v>
                </c:pt>
                <c:pt idx="191">
                  <c:v>0.20364549193557996</c:v>
                </c:pt>
                <c:pt idx="192">
                  <c:v>0.25625176214573203</c:v>
                </c:pt>
                <c:pt idx="193">
                  <c:v>0.27924017265052542</c:v>
                </c:pt>
                <c:pt idx="194">
                  <c:v>0.23956868014372926</c:v>
                </c:pt>
                <c:pt idx="195">
                  <c:v>4.8052143269449836E-2</c:v>
                </c:pt>
                <c:pt idx="196">
                  <c:v>9.6807374674345498E-2</c:v>
                </c:pt>
                <c:pt idx="197">
                  <c:v>0.29918731371889956</c:v>
                </c:pt>
                <c:pt idx="198">
                  <c:v>0.54694325905115149</c:v>
                </c:pt>
                <c:pt idx="199">
                  <c:v>0.68212200315010285</c:v>
                </c:pt>
                <c:pt idx="200">
                  <c:v>0.78924291505919253</c:v>
                </c:pt>
                <c:pt idx="201">
                  <c:v>0.74759064956385712</c:v>
                </c:pt>
                <c:pt idx="202">
                  <c:v>0.72273514475284384</c:v>
                </c:pt>
                <c:pt idx="203">
                  <c:v>0.53034086904609401</c:v>
                </c:pt>
                <c:pt idx="204">
                  <c:v>0.18455888700349379</c:v>
                </c:pt>
                <c:pt idx="205">
                  <c:v>-0.21293685642529039</c:v>
                </c:pt>
                <c:pt idx="206">
                  <c:v>-0.21226984083552666</c:v>
                </c:pt>
                <c:pt idx="207">
                  <c:v>-0.1445818381074471</c:v>
                </c:pt>
                <c:pt idx="208">
                  <c:v>-4.9557148732947906E-3</c:v>
                </c:pt>
                <c:pt idx="209">
                  <c:v>-0.12330365865150242</c:v>
                </c:pt>
                <c:pt idx="210">
                  <c:v>-0.18583136948601692</c:v>
                </c:pt>
              </c:numCache>
            </c:numRef>
          </c:val>
          <c:smooth val="0"/>
          <c:extLst>
            <c:ext xmlns:c16="http://schemas.microsoft.com/office/drawing/2014/chart" uri="{C3380CC4-5D6E-409C-BE32-E72D297353CC}">
              <c16:uniqueId val="{00000001-8D57-482B-9342-DA807527114C}"/>
            </c:ext>
          </c:extLst>
        </c:ser>
        <c:ser>
          <c:idx val="2"/>
          <c:order val="2"/>
          <c:tx>
            <c:strRef>
              <c:f>'Finansiel cykel (UOC)'!$D$6</c:f>
              <c:strCache>
                <c:ptCount val="1"/>
                <c:pt idx="0">
                  <c:v>Kreditcykel (UOC)</c:v>
                </c:pt>
              </c:strCache>
            </c:strRef>
          </c:tx>
          <c:marker>
            <c:symbol val="none"/>
          </c:marker>
          <c:cat>
            <c:numRef>
              <c:f>'Finansiel cykel (UOC)'!$A$7:$A$217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'Finansiel cykel (UOC)'!$D$7:$D$217</c:f>
              <c:numCache>
                <c:formatCode>0.00</c:formatCode>
                <c:ptCount val="211"/>
                <c:pt idx="0">
                  <c:v>-3.2027497057909395E-2</c:v>
                </c:pt>
                <c:pt idx="1">
                  <c:v>-8.8617560966510397E-2</c:v>
                </c:pt>
                <c:pt idx="2">
                  <c:v>-8.5555697588775195E-2</c:v>
                </c:pt>
                <c:pt idx="3">
                  <c:v>-5.3347529516464223E-2</c:v>
                </c:pt>
                <c:pt idx="4">
                  <c:v>4.0197884571560441E-2</c:v>
                </c:pt>
                <c:pt idx="5">
                  <c:v>0.14504531552946606</c:v>
                </c:pt>
                <c:pt idx="6">
                  <c:v>0.34578156887051709</c:v>
                </c:pt>
                <c:pt idx="7">
                  <c:v>0.515443103511254</c:v>
                </c:pt>
                <c:pt idx="8">
                  <c:v>0.64026776270878882</c:v>
                </c:pt>
                <c:pt idx="9">
                  <c:v>0.83971876170531412</c:v>
                </c:pt>
                <c:pt idx="10">
                  <c:v>0.88632774794604752</c:v>
                </c:pt>
                <c:pt idx="11">
                  <c:v>0.98284030170299974</c:v>
                </c:pt>
                <c:pt idx="12">
                  <c:v>0.90505185533377797</c:v>
                </c:pt>
                <c:pt idx="13">
                  <c:v>0.83424316480081906</c:v>
                </c:pt>
                <c:pt idx="14">
                  <c:v>0.70899635895366275</c:v>
                </c:pt>
                <c:pt idx="15">
                  <c:v>0.67752684314415101</c:v>
                </c:pt>
                <c:pt idx="16">
                  <c:v>0.60997108268719524</c:v>
                </c:pt>
                <c:pt idx="17">
                  <c:v>0.66092197833465027</c:v>
                </c:pt>
                <c:pt idx="18">
                  <c:v>0.70900544652359199</c:v>
                </c:pt>
                <c:pt idx="19">
                  <c:v>0.69451166849312862</c:v>
                </c:pt>
                <c:pt idx="20">
                  <c:v>0.7036882927588578</c:v>
                </c:pt>
                <c:pt idx="21">
                  <c:v>0.79204421326036123</c:v>
                </c:pt>
                <c:pt idx="22">
                  <c:v>0.76801244656079237</c:v>
                </c:pt>
                <c:pt idx="23">
                  <c:v>0.79274408531720031</c:v>
                </c:pt>
                <c:pt idx="24">
                  <c:v>0.7268251687714995</c:v>
                </c:pt>
                <c:pt idx="25">
                  <c:v>0.63420768760537916</c:v>
                </c:pt>
                <c:pt idx="26">
                  <c:v>0.58397907333107513</c:v>
                </c:pt>
                <c:pt idx="27">
                  <c:v>0.55289018189615846</c:v>
                </c:pt>
                <c:pt idx="28">
                  <c:v>0.53500383231312099</c:v>
                </c:pt>
                <c:pt idx="29">
                  <c:v>0.56296003977176401</c:v>
                </c:pt>
                <c:pt idx="30">
                  <c:v>0.63291421876262954</c:v>
                </c:pt>
                <c:pt idx="31">
                  <c:v>0.71053150771832052</c:v>
                </c:pt>
                <c:pt idx="32">
                  <c:v>0.79546157928027295</c:v>
                </c:pt>
                <c:pt idx="33">
                  <c:v>0.76600825377151149</c:v>
                </c:pt>
                <c:pt idx="34">
                  <c:v>0.66446958233904874</c:v>
                </c:pt>
                <c:pt idx="35">
                  <c:v>0.62043068334958629</c:v>
                </c:pt>
                <c:pt idx="36">
                  <c:v>0.51283016148276805</c:v>
                </c:pt>
                <c:pt idx="37">
                  <c:v>0.44410599266803674</c:v>
                </c:pt>
                <c:pt idx="38">
                  <c:v>-3.0179681389754238E-3</c:v>
                </c:pt>
                <c:pt idx="39">
                  <c:v>-0.95992190426000457</c:v>
                </c:pt>
                <c:pt idx="40">
                  <c:v>-1.4432735645214561</c:v>
                </c:pt>
                <c:pt idx="41">
                  <c:v>-1.6640182867820468</c:v>
                </c:pt>
                <c:pt idx="42">
                  <c:v>-1.7843812999734863</c:v>
                </c:pt>
                <c:pt idx="43">
                  <c:v>-1.9173560739746704</c:v>
                </c:pt>
                <c:pt idx="44">
                  <c:v>-2.0428422483655</c:v>
                </c:pt>
                <c:pt idx="45">
                  <c:v>-2.2225745919439164</c:v>
                </c:pt>
                <c:pt idx="46">
                  <c:v>-2.330296474942573</c:v>
                </c:pt>
                <c:pt idx="47">
                  <c:v>-2.359437733447697</c:v>
                </c:pt>
                <c:pt idx="48">
                  <c:v>-2.2490082654946106</c:v>
                </c:pt>
                <c:pt idx="49">
                  <c:v>-2.2916130658023168</c:v>
                </c:pt>
                <c:pt idx="50">
                  <c:v>-2.2126932604241758</c:v>
                </c:pt>
                <c:pt idx="51">
                  <c:v>-2.0524978839996719</c:v>
                </c:pt>
                <c:pt idx="52">
                  <c:v>-1.8650073523001138</c:v>
                </c:pt>
                <c:pt idx="53">
                  <c:v>-1.7663173940039953</c:v>
                </c:pt>
                <c:pt idx="54">
                  <c:v>-1.5973623086507931</c:v>
                </c:pt>
                <c:pt idx="55">
                  <c:v>-1.4577688153496207</c:v>
                </c:pt>
                <c:pt idx="56">
                  <c:v>-1.2233857148302194</c:v>
                </c:pt>
                <c:pt idx="57">
                  <c:v>-0.97285110861686164</c:v>
                </c:pt>
                <c:pt idx="58">
                  <c:v>-0.46911946505422991</c:v>
                </c:pt>
                <c:pt idx="59">
                  <c:v>-4.2678934537066504E-2</c:v>
                </c:pt>
                <c:pt idx="60">
                  <c:v>0.28573731878562758</c:v>
                </c:pt>
                <c:pt idx="61">
                  <c:v>0.52495700956332947</c:v>
                </c:pt>
                <c:pt idx="62">
                  <c:v>0.77178495882391707</c:v>
                </c:pt>
                <c:pt idx="63">
                  <c:v>0.68140619791135348</c:v>
                </c:pt>
                <c:pt idx="64">
                  <c:v>0.72000863935960191</c:v>
                </c:pt>
                <c:pt idx="65">
                  <c:v>0.78783039425232559</c:v>
                </c:pt>
                <c:pt idx="66">
                  <c:v>0.8452398451771439</c:v>
                </c:pt>
                <c:pt idx="67">
                  <c:v>0.92097627996328091</c:v>
                </c:pt>
                <c:pt idx="68">
                  <c:v>0.87349960916053404</c:v>
                </c:pt>
                <c:pt idx="69">
                  <c:v>0.85702853788293742</c:v>
                </c:pt>
                <c:pt idx="70">
                  <c:v>0.88643896447735815</c:v>
                </c:pt>
                <c:pt idx="71">
                  <c:v>0.81768266317966232</c:v>
                </c:pt>
                <c:pt idx="72">
                  <c:v>0.71496107208720161</c:v>
                </c:pt>
                <c:pt idx="73">
                  <c:v>0.61808460095671014</c:v>
                </c:pt>
                <c:pt idx="74">
                  <c:v>0.66064002587166348</c:v>
                </c:pt>
                <c:pt idx="75">
                  <c:v>0.63907990759308853</c:v>
                </c:pt>
                <c:pt idx="76">
                  <c:v>0.65003349127307064</c:v>
                </c:pt>
                <c:pt idx="77">
                  <c:v>0.55780022323889211</c:v>
                </c:pt>
                <c:pt idx="78">
                  <c:v>0.50875783567682376</c:v>
                </c:pt>
                <c:pt idx="79">
                  <c:v>0.45558873966508689</c:v>
                </c:pt>
                <c:pt idx="80">
                  <c:v>0.43789209711214416</c:v>
                </c:pt>
                <c:pt idx="81">
                  <c:v>0.34904427411657712</c:v>
                </c:pt>
                <c:pt idx="82">
                  <c:v>0.29486702765788414</c:v>
                </c:pt>
                <c:pt idx="83">
                  <c:v>8.8494785387135691E-2</c:v>
                </c:pt>
                <c:pt idx="84">
                  <c:v>-8.5471994594294901E-2</c:v>
                </c:pt>
                <c:pt idx="85">
                  <c:v>-0.22458750247915166</c:v>
                </c:pt>
                <c:pt idx="86">
                  <c:v>-0.46548482892835202</c:v>
                </c:pt>
                <c:pt idx="87">
                  <c:v>-0.65953306747060458</c:v>
                </c:pt>
                <c:pt idx="88">
                  <c:v>-0.84001894448922365</c:v>
                </c:pt>
                <c:pt idx="89">
                  <c:v>-0.95389607960629663</c:v>
                </c:pt>
                <c:pt idx="90">
                  <c:v>-1.0488437295564419</c:v>
                </c:pt>
                <c:pt idx="91">
                  <c:v>-1.0942070771947772</c:v>
                </c:pt>
                <c:pt idx="92">
                  <c:v>-1.2152644392195688</c:v>
                </c:pt>
                <c:pt idx="93">
                  <c:v>-1.3897207286340487</c:v>
                </c:pt>
                <c:pt idx="94">
                  <c:v>-1.5335574320703087</c:v>
                </c:pt>
                <c:pt idx="95">
                  <c:v>-1.6148969761971079</c:v>
                </c:pt>
                <c:pt idx="96">
                  <c:v>-1.6590498100827926</c:v>
                </c:pt>
                <c:pt idx="97">
                  <c:v>-1.6667804266245057</c:v>
                </c:pt>
                <c:pt idx="98">
                  <c:v>-1.6454258324313871</c:v>
                </c:pt>
                <c:pt idx="99">
                  <c:v>-1.638937340743138</c:v>
                </c:pt>
                <c:pt idx="100">
                  <c:v>-1.6335685277615828</c:v>
                </c:pt>
                <c:pt idx="101">
                  <c:v>-1.6607596563279381</c:v>
                </c:pt>
                <c:pt idx="102">
                  <c:v>-1.6487568549781857</c:v>
                </c:pt>
                <c:pt idx="103">
                  <c:v>-1.6205304750871954</c:v>
                </c:pt>
                <c:pt idx="104">
                  <c:v>-1.5277049680210792</c:v>
                </c:pt>
                <c:pt idx="105">
                  <c:v>-1.4734508992231623</c:v>
                </c:pt>
                <c:pt idx="106">
                  <c:v>-1.435065937961415</c:v>
                </c:pt>
                <c:pt idx="107">
                  <c:v>-1.2486595441169182</c:v>
                </c:pt>
                <c:pt idx="108">
                  <c:v>-1.0837317816553111</c:v>
                </c:pt>
                <c:pt idx="109">
                  <c:v>-0.98911387417423302</c:v>
                </c:pt>
                <c:pt idx="110">
                  <c:v>-0.8971581969340201</c:v>
                </c:pt>
                <c:pt idx="111">
                  <c:v>-0.77720698779530906</c:v>
                </c:pt>
                <c:pt idx="112">
                  <c:v>-0.69288418315935818</c:v>
                </c:pt>
                <c:pt idx="113">
                  <c:v>-0.70109520594892638</c:v>
                </c:pt>
                <c:pt idx="114">
                  <c:v>-0.73838168030206131</c:v>
                </c:pt>
                <c:pt idx="115">
                  <c:v>-0.74850385903530658</c:v>
                </c:pt>
                <c:pt idx="116">
                  <c:v>-0.73114430140142905</c:v>
                </c:pt>
                <c:pt idx="117">
                  <c:v>-0.71180420505750663</c:v>
                </c:pt>
                <c:pt idx="118">
                  <c:v>-0.75167286569782477</c:v>
                </c:pt>
                <c:pt idx="119">
                  <c:v>-0.67865788994707865</c:v>
                </c:pt>
                <c:pt idx="120">
                  <c:v>-0.6599192951135312</c:v>
                </c:pt>
                <c:pt idx="121">
                  <c:v>-0.60708864812925922</c:v>
                </c:pt>
                <c:pt idx="122">
                  <c:v>-0.57391571368247274</c:v>
                </c:pt>
                <c:pt idx="123">
                  <c:v>-0.57304535322614936</c:v>
                </c:pt>
                <c:pt idx="124">
                  <c:v>-0.56668396871660043</c:v>
                </c:pt>
                <c:pt idx="125">
                  <c:v>-0.56725166458772758</c:v>
                </c:pt>
                <c:pt idx="126">
                  <c:v>-0.55065437277245599</c:v>
                </c:pt>
                <c:pt idx="127">
                  <c:v>-0.48728498162094569</c:v>
                </c:pt>
                <c:pt idx="128">
                  <c:v>-0.4570154895416077</c:v>
                </c:pt>
                <c:pt idx="129">
                  <c:v>-0.46797291851030676</c:v>
                </c:pt>
                <c:pt idx="130">
                  <c:v>-0.41911877209920878</c:v>
                </c:pt>
                <c:pt idx="131">
                  <c:v>-0.36616073329841792</c:v>
                </c:pt>
                <c:pt idx="132">
                  <c:v>-0.27834199719026098</c:v>
                </c:pt>
                <c:pt idx="133">
                  <c:v>-0.25767212903882758</c:v>
                </c:pt>
                <c:pt idx="134">
                  <c:v>-0.18923211411161944</c:v>
                </c:pt>
                <c:pt idx="135">
                  <c:v>-7.2480222488822493E-2</c:v>
                </c:pt>
                <c:pt idx="136">
                  <c:v>0.1165502548840217</c:v>
                </c:pt>
                <c:pt idx="137">
                  <c:v>0.26982703527281876</c:v>
                </c:pt>
                <c:pt idx="138">
                  <c:v>0.4738083350821331</c:v>
                </c:pt>
                <c:pt idx="139">
                  <c:v>0.671187479881861</c:v>
                </c:pt>
                <c:pt idx="140">
                  <c:v>0.9216265970817612</c:v>
                </c:pt>
                <c:pt idx="141">
                  <c:v>1.1133499973244447</c:v>
                </c:pt>
                <c:pt idx="142">
                  <c:v>1.3406761331678785</c:v>
                </c:pt>
                <c:pt idx="143">
                  <c:v>1.4769604328330102</c:v>
                </c:pt>
                <c:pt idx="144">
                  <c:v>1.6324563003793688</c:v>
                </c:pt>
                <c:pt idx="145">
                  <c:v>1.78949556983381</c:v>
                </c:pt>
                <c:pt idx="146">
                  <c:v>1.905010870567621</c:v>
                </c:pt>
                <c:pt idx="147">
                  <c:v>1.9568576234161348</c:v>
                </c:pt>
                <c:pt idx="148">
                  <c:v>2.0030593000502797</c:v>
                </c:pt>
                <c:pt idx="149">
                  <c:v>1.9642040473450837</c:v>
                </c:pt>
                <c:pt idx="150">
                  <c:v>1.961912462828582</c:v>
                </c:pt>
                <c:pt idx="151">
                  <c:v>1.9661520848571468</c:v>
                </c:pt>
                <c:pt idx="152">
                  <c:v>1.932949106538592</c:v>
                </c:pt>
                <c:pt idx="153">
                  <c:v>1.8072262293410413</c:v>
                </c:pt>
                <c:pt idx="154">
                  <c:v>1.7072559339159772</c:v>
                </c:pt>
                <c:pt idx="155">
                  <c:v>1.57963861351863</c:v>
                </c:pt>
                <c:pt idx="156">
                  <c:v>1.4992605939388399</c:v>
                </c:pt>
                <c:pt idx="157">
                  <c:v>1.426149468449371</c:v>
                </c:pt>
                <c:pt idx="158">
                  <c:v>1.3433116358066783</c:v>
                </c:pt>
                <c:pt idx="159">
                  <c:v>1.2577575079449526</c:v>
                </c:pt>
                <c:pt idx="160">
                  <c:v>1.2204504157919374</c:v>
                </c:pt>
                <c:pt idx="161">
                  <c:v>1.1280571896011691</c:v>
                </c:pt>
                <c:pt idx="162">
                  <c:v>1.0406873975133037</c:v>
                </c:pt>
                <c:pt idx="163">
                  <c:v>0.93222196287174453</c:v>
                </c:pt>
                <c:pt idx="164">
                  <c:v>0.79328147197634868</c:v>
                </c:pt>
                <c:pt idx="165">
                  <c:v>0.67744798057277011</c:v>
                </c:pt>
                <c:pt idx="166">
                  <c:v>0.5901198149778103</c:v>
                </c:pt>
                <c:pt idx="167">
                  <c:v>0.53944557257246628</c:v>
                </c:pt>
                <c:pt idx="168">
                  <c:v>0.48817157263987088</c:v>
                </c:pt>
                <c:pt idx="169">
                  <c:v>0.421269803986906</c:v>
                </c:pt>
                <c:pt idx="170">
                  <c:v>0.35365149070174706</c:v>
                </c:pt>
                <c:pt idx="171">
                  <c:v>0.28193526967158183</c:v>
                </c:pt>
                <c:pt idx="172">
                  <c:v>0.22530403761446999</c:v>
                </c:pt>
                <c:pt idx="173">
                  <c:v>0.21060387045894466</c:v>
                </c:pt>
                <c:pt idx="174">
                  <c:v>0.15297525446889354</c:v>
                </c:pt>
                <c:pt idx="175">
                  <c:v>0.14948428616189469</c:v>
                </c:pt>
                <c:pt idx="176">
                  <c:v>0.15410942534945682</c:v>
                </c:pt>
                <c:pt idx="177">
                  <c:v>0.12752071706409032</c:v>
                </c:pt>
                <c:pt idx="178">
                  <c:v>0.11813093211690254</c:v>
                </c:pt>
                <c:pt idx="179">
                  <c:v>0.11381916527159942</c:v>
                </c:pt>
                <c:pt idx="180">
                  <c:v>0.13313221271785886</c:v>
                </c:pt>
                <c:pt idx="181">
                  <c:v>0.16169097186445183</c:v>
                </c:pt>
                <c:pt idx="182">
                  <c:v>0.12348042803092213</c:v>
                </c:pt>
                <c:pt idx="183">
                  <c:v>0.11655189203038333</c:v>
                </c:pt>
                <c:pt idx="184">
                  <c:v>0.10731242958725459</c:v>
                </c:pt>
                <c:pt idx="185">
                  <c:v>0.1208757498179729</c:v>
                </c:pt>
                <c:pt idx="186">
                  <c:v>0.10961385506264688</c:v>
                </c:pt>
                <c:pt idx="187">
                  <c:v>0.168656624430924</c:v>
                </c:pt>
                <c:pt idx="188">
                  <c:v>0.17058950683071414</c:v>
                </c:pt>
                <c:pt idx="189">
                  <c:v>0.11774625841678348</c:v>
                </c:pt>
                <c:pt idx="190">
                  <c:v>0.10525803521295465</c:v>
                </c:pt>
                <c:pt idx="191">
                  <c:v>0.15931309380897596</c:v>
                </c:pt>
                <c:pt idx="192">
                  <c:v>0.18740808593895691</c:v>
                </c:pt>
                <c:pt idx="193">
                  <c:v>0.20880380008714935</c:v>
                </c:pt>
                <c:pt idx="194">
                  <c:v>0.1853794888978994</c:v>
                </c:pt>
                <c:pt idx="195">
                  <c:v>8.1742877524317359E-2</c:v>
                </c:pt>
                <c:pt idx="196">
                  <c:v>1.7982013592868506E-2</c:v>
                </c:pt>
                <c:pt idx="197">
                  <c:v>5.0286878937439959E-3</c:v>
                </c:pt>
                <c:pt idx="198">
                  <c:v>4.7208442956061365E-2</c:v>
                </c:pt>
                <c:pt idx="199">
                  <c:v>5.4594132505783932E-2</c:v>
                </c:pt>
                <c:pt idx="200">
                  <c:v>7.1427371699436984E-2</c:v>
                </c:pt>
                <c:pt idx="201">
                  <c:v>4.7486584222417819E-2</c:v>
                </c:pt>
                <c:pt idx="202">
                  <c:v>3.5325772855343572E-2</c:v>
                </c:pt>
                <c:pt idx="203">
                  <c:v>-9.4399904421301487E-2</c:v>
                </c:pt>
                <c:pt idx="204">
                  <c:v>-0.31946016383833831</c:v>
                </c:pt>
                <c:pt idx="205">
                  <c:v>-0.44921881156259286</c:v>
                </c:pt>
                <c:pt idx="206">
                  <c:v>-0.307031020803959</c:v>
                </c:pt>
                <c:pt idx="207">
                  <c:v>-0.13513182362943177</c:v>
                </c:pt>
                <c:pt idx="208">
                  <c:v>1.2558107060731756E-3</c:v>
                </c:pt>
                <c:pt idx="209">
                  <c:v>-8.3159394941892159E-2</c:v>
                </c:pt>
                <c:pt idx="210">
                  <c:v>-0.16128811850726227</c:v>
                </c:pt>
              </c:numCache>
            </c:numRef>
          </c:val>
          <c:smooth val="0"/>
          <c:extLst>
            <c:ext xmlns:c16="http://schemas.microsoft.com/office/drawing/2014/chart" uri="{C3380CC4-5D6E-409C-BE32-E72D297353CC}">
              <c16:uniqueId val="{00000002-8D57-482B-9342-DA807527114C}"/>
            </c:ext>
          </c:extLst>
        </c:ser>
        <c:dLbls>
          <c:showLegendKey val="0"/>
          <c:showVal val="0"/>
          <c:showCatName val="0"/>
          <c:showSerName val="0"/>
          <c:showPercent val="0"/>
          <c:showBubbleSize val="0"/>
        </c:dLbls>
        <c:smooth val="0"/>
        <c:axId val="707107840"/>
        <c:axId val="707117824"/>
      </c:lineChart>
      <c:dateAx>
        <c:axId val="707107840"/>
        <c:scaling>
          <c:orientation val="minMax"/>
          <c:max val="45200"/>
          <c:min val="29221"/>
        </c:scaling>
        <c:delete val="0"/>
        <c:axPos val="b"/>
        <c:numFmt formatCode="yyyy" sourceLinked="0"/>
        <c:majorTickMark val="out"/>
        <c:minorTickMark val="out"/>
        <c:tickLblPos val="nextTo"/>
        <c:crossAx val="707117824"/>
        <c:crossesAt val="-50"/>
        <c:auto val="1"/>
        <c:lblOffset val="100"/>
        <c:baseTimeUnit val="months"/>
        <c:majorUnit val="36"/>
        <c:majorTimeUnit val="months"/>
        <c:minorUnit val="12"/>
        <c:minorTimeUnit val="months"/>
      </c:dateAx>
      <c:valAx>
        <c:axId val="70711782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7107840"/>
        <c:crosses val="autoZero"/>
        <c:crossBetween val="between"/>
      </c:valAx>
    </c:plotArea>
    <c:legend>
      <c:legendPos val="r"/>
      <c:layout>
        <c:manualLayout>
          <c:xMode val="edge"/>
          <c:yMode val="edge"/>
          <c:x val="8.0734663935509471E-4"/>
          <c:y val="0.93474353682012623"/>
          <c:w val="0.57867431186486307"/>
          <c:h val="6.525652609943302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'Finansiel cykel (BP)'!$B$6</c:f>
              <c:strCache>
                <c:ptCount val="1"/>
                <c:pt idx="0">
                  <c:v>Finansiel Cykel (BP)</c:v>
                </c:pt>
              </c:strCache>
            </c:strRef>
          </c:tx>
          <c:marker>
            <c:symbol val="none"/>
          </c:marker>
          <c:cat>
            <c:numRef>
              <c:f>'Finansiel cykel (BP)'!$A$7:$A$217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'Finansiel cykel (BP)'!$B$7:$B$217</c:f>
              <c:numCache>
                <c:formatCode>0.00</c:formatCode>
                <c:ptCount val="211"/>
                <c:pt idx="0">
                  <c:v>-0.15745173920130126</c:v>
                </c:pt>
                <c:pt idx="1">
                  <c:v>-0.16274422675960129</c:v>
                </c:pt>
                <c:pt idx="2">
                  <c:v>-0.16501538532679175</c:v>
                </c:pt>
                <c:pt idx="3">
                  <c:v>-0.16319551172648528</c:v>
                </c:pt>
                <c:pt idx="4">
                  <c:v>-0.15624556860781169</c:v>
                </c:pt>
                <c:pt idx="5">
                  <c:v>-0.14320077170493486</c:v>
                </c:pt>
                <c:pt idx="6">
                  <c:v>-0.12321458823742122</c:v>
                </c:pt>
                <c:pt idx="7">
                  <c:v>-9.5601639138417918E-2</c:v>
                </c:pt>
                <c:pt idx="8">
                  <c:v>-5.9877963586740794E-2</c:v>
                </c:pt>
                <c:pt idx="9">
                  <c:v>-1.5797120424307878E-2</c:v>
                </c:pt>
                <c:pt idx="10">
                  <c:v>3.6619331329593108E-2</c:v>
                </c:pt>
                <c:pt idx="11">
                  <c:v>9.7058311962602062E-2</c:v>
                </c:pt>
                <c:pt idx="12">
                  <c:v>0.16489983205445333</c:v>
                </c:pt>
                <c:pt idx="13">
                  <c:v>0.23921069380823307</c:v>
                </c:pt>
                <c:pt idx="14">
                  <c:v>0.31874798928071646</c:v>
                </c:pt>
                <c:pt idx="15">
                  <c:v>0.40197281702017179</c:v>
                </c:pt>
                <c:pt idx="16">
                  <c:v>0.48707432897227848</c:v>
                </c:pt>
                <c:pt idx="17">
                  <c:v>0.57200389444895894</c:v>
                </c:pt>
                <c:pt idx="18">
                  <c:v>0.65451883741485073</c:v>
                </c:pt>
                <c:pt idx="19">
                  <c:v>0.7322348777348574</c:v>
                </c:pt>
                <c:pt idx="20">
                  <c:v>0.80268609688089065</c:v>
                </c:pt>
                <c:pt idx="21">
                  <c:v>0.86339096424885287</c:v>
                </c:pt>
                <c:pt idx="22">
                  <c:v>0.91192271148257431</c:v>
                </c:pt>
                <c:pt idx="23">
                  <c:v>0.9459821379669725</c:v>
                </c:pt>
                <c:pt idx="24">
                  <c:v>0.9634707786949015</c:v>
                </c:pt>
                <c:pt idx="25">
                  <c:v>0.9625622723408982</c:v>
                </c:pt>
                <c:pt idx="26">
                  <c:v>0.94176973722173629</c:v>
                </c:pt>
                <c:pt idx="27">
                  <c:v>0.90000699865668254</c:v>
                </c:pt>
                <c:pt idx="28">
                  <c:v>0.83664161383508562</c:v>
                </c:pt>
                <c:pt idx="29">
                  <c:v>0.7515378083706622</c:v>
                </c:pt>
                <c:pt idx="30">
                  <c:v>0.64508766892325176</c:v>
                </c:pt>
                <c:pt idx="31">
                  <c:v>0.51822922324749632</c:v>
                </c:pt>
                <c:pt idx="32">
                  <c:v>0.3724503755579851</c:v>
                </c:pt>
                <c:pt idx="33">
                  <c:v>0.20977804226238295</c:v>
                </c:pt>
                <c:pt idx="34">
                  <c:v>3.2752240545737721E-2</c:v>
                </c:pt>
                <c:pt idx="35">
                  <c:v>-0.15561469152780025</c:v>
                </c:pt>
                <c:pt idx="36">
                  <c:v>-0.35189313213097845</c:v>
                </c:pt>
                <c:pt idx="37">
                  <c:v>-0.55230443251880779</c:v>
                </c:pt>
                <c:pt idx="38">
                  <c:v>-0.75280094912542017</c:v>
                </c:pt>
                <c:pt idx="39">
                  <c:v>-0.94915603121372416</c:v>
                </c:pt>
                <c:pt idx="40">
                  <c:v>-1.1370618127465648</c:v>
                </c:pt>
                <c:pt idx="41">
                  <c:v>-1.3122323798368254</c:v>
                </c:pt>
                <c:pt idx="42">
                  <c:v>-1.4705096714422485</c:v>
                </c:pt>
                <c:pt idx="43">
                  <c:v>-1.6079693284612064</c:v>
                </c:pt>
                <c:pt idx="44">
                  <c:v>-1.7210236406216515</c:v>
                </c:pt>
                <c:pt idx="45">
                  <c:v>-1.8065187549095296</c:v>
                </c:pt>
                <c:pt idx="46">
                  <c:v>-1.8618234047963487</c:v>
                </c:pt>
                <c:pt idx="47">
                  <c:v>-1.8849065948489616</c:v>
                </c:pt>
                <c:pt idx="48">
                  <c:v>-1.8744019267012759</c:v>
                </c:pt>
                <c:pt idx="49">
                  <c:v>-1.8296565737974804</c:v>
                </c:pt>
                <c:pt idx="50">
                  <c:v>-1.7507632955866421</c:v>
                </c:pt>
                <c:pt idx="51">
                  <c:v>-1.6385743168312292</c:v>
                </c:pt>
                <c:pt idx="52">
                  <c:v>-1.4946963726071878</c:v>
                </c:pt>
                <c:pt idx="53">
                  <c:v>-1.3214667213173035</c:v>
                </c:pt>
                <c:pt idx="54">
                  <c:v>-1.1219104425672801</c:v>
                </c:pt>
                <c:pt idx="55">
                  <c:v>-0.89967984948104884</c:v>
                </c:pt>
                <c:pt idx="56">
                  <c:v>-0.65897734126735918</c:v>
                </c:pt>
                <c:pt idx="57">
                  <c:v>-0.40446348722865705</c:v>
                </c:pt>
                <c:pt idx="58">
                  <c:v>-0.14115255431736706</c:v>
                </c:pt>
                <c:pt idx="59">
                  <c:v>0.1257019456509943</c:v>
                </c:pt>
                <c:pt idx="60">
                  <c:v>0.3907288168249376</c:v>
                </c:pt>
                <c:pt idx="61">
                  <c:v>0.6485647565248821</c:v>
                </c:pt>
                <c:pt idx="62">
                  <c:v>0.89398072152343278</c:v>
                </c:pt>
                <c:pt idx="63">
                  <c:v>1.1220058086451563</c:v>
                </c:pt>
                <c:pt idx="64">
                  <c:v>1.3280454176740557</c:v>
                </c:pt>
                <c:pt idx="65">
                  <c:v>1.5079905968680363</c:v>
                </c:pt>
                <c:pt idx="66">
                  <c:v>1.6583156900624125</c:v>
                </c:pt>
                <c:pt idx="67">
                  <c:v>1.7761617036914643</c:v>
                </c:pt>
                <c:pt idx="68">
                  <c:v>1.8594031840134997</c:v>
                </c:pt>
                <c:pt idx="69">
                  <c:v>1.9066968292120003</c:v>
                </c:pt>
                <c:pt idx="70">
                  <c:v>1.9175105458540056</c:v>
                </c:pt>
                <c:pt idx="71">
                  <c:v>1.8921321809196066</c:v>
                </c:pt>
                <c:pt idx="72">
                  <c:v>1.8316577046837987</c:v>
                </c:pt>
                <c:pt idx="73">
                  <c:v>1.737959170867974</c:v>
                </c:pt>
                <c:pt idx="74">
                  <c:v>1.6136333231943474</c:v>
                </c:pt>
                <c:pt idx="75">
                  <c:v>1.4619322365043157</c:v>
                </c:pt>
                <c:pt idx="76">
                  <c:v>1.286677861342107</c:v>
                </c:pt>
                <c:pt idx="77">
                  <c:v>1.0921627698548777</c:v>
                </c:pt>
                <c:pt idx="78">
                  <c:v>0.88303976599909972</c:v>
                </c:pt>
                <c:pt idx="79">
                  <c:v>0.66420331418867729</c:v>
                </c:pt>
                <c:pt idx="80">
                  <c:v>0.44066594961726308</c:v>
                </c:pt>
                <c:pt idx="81">
                  <c:v>0.21743295484020791</c:v>
                </c:pt>
                <c:pt idx="82">
                  <c:v>-6.2138236503084254E-4</c:v>
                </c:pt>
                <c:pt idx="83">
                  <c:v>-0.2088726758965429</c:v>
                </c:pt>
                <c:pt idx="84">
                  <c:v>-0.40305740951960545</c:v>
                </c:pt>
                <c:pt idx="85">
                  <c:v>-0.57937309823905014</c:v>
                </c:pt>
                <c:pt idx="86">
                  <c:v>-0.73456508794489395</c:v>
                </c:pt>
                <c:pt idx="87">
                  <c:v>-0.86599782029761985</c:v>
                </c:pt>
                <c:pt idx="88">
                  <c:v>-0.97170882925785229</c:v>
                </c:pt>
                <c:pt idx="89">
                  <c:v>-1.0504442199824851</c:v>
                </c:pt>
                <c:pt idx="90">
                  <c:v>-1.1016748961119041</c:v>
                </c:pt>
                <c:pt idx="91">
                  <c:v>-1.125593333067354</c:v>
                </c:pt>
                <c:pt idx="92">
                  <c:v>-1.1230912278063141</c:v>
                </c:pt>
                <c:pt idx="93">
                  <c:v>-1.0957188745543143</c:v>
                </c:pt>
                <c:pt idx="94">
                  <c:v>-1.0456276068618615</c:v>
                </c:pt>
                <c:pt idx="95">
                  <c:v>-0.97549709535570805</c:v>
                </c:pt>
                <c:pt idx="96">
                  <c:v>-0.88844968550509162</c:v>
                </c:pt>
                <c:pt idx="97">
                  <c:v>-0.78795428999142669</c:v>
                </c:pt>
                <c:pt idx="98">
                  <c:v>-0.67772260718230803</c:v>
                </c:pt>
                <c:pt idx="99">
                  <c:v>-0.56160061427046704</c:v>
                </c:pt>
                <c:pt idx="100">
                  <c:v>-0.44345837668931959</c:v>
                </c:pt>
                <c:pt idx="101">
                  <c:v>-0.32708122274241602</c:v>
                </c:pt>
                <c:pt idx="102">
                  <c:v>-0.21606525473137</c:v>
                </c:pt>
                <c:pt idx="103">
                  <c:v>-0.11372000839875107</c:v>
                </c:pt>
                <c:pt idx="104">
                  <c:v>-2.29808366804925E-2</c:v>
                </c:pt>
                <c:pt idx="105">
                  <c:v>5.3666710838927212E-2</c:v>
                </c:pt>
                <c:pt idx="106">
                  <c:v>0.11424860530952491</c:v>
                </c:pt>
                <c:pt idx="107">
                  <c:v>0.15734865762452244</c:v>
                </c:pt>
                <c:pt idx="108">
                  <c:v>0.18213839214538038</c:v>
                </c:pt>
                <c:pt idx="109">
                  <c:v>0.18838989946777865</c:v>
                </c:pt>
                <c:pt idx="110">
                  <c:v>0.17647157312040501</c:v>
                </c:pt>
                <c:pt idx="111">
                  <c:v>0.14732711131180284</c:v>
                </c:pt>
                <c:pt idx="112">
                  <c:v>0.10243862336378473</c:v>
                </c:pt>
                <c:pt idx="113">
                  <c:v>4.3775108637772536E-2</c:v>
                </c:pt>
                <c:pt idx="114">
                  <c:v>-2.6272038027484165E-2</c:v>
                </c:pt>
                <c:pt idx="115">
                  <c:v>-0.10496450631585777</c:v>
                </c:pt>
                <c:pt idx="116">
                  <c:v>-0.18930127454464757</c:v>
                </c:pt>
                <c:pt idx="117">
                  <c:v>-0.27610907074467328</c:v>
                </c:pt>
                <c:pt idx="118">
                  <c:v>-0.36213648988816044</c:v>
                </c:pt>
                <c:pt idx="119">
                  <c:v>-0.4441491074345405</c:v>
                </c:pt>
                <c:pt idx="120">
                  <c:v>-0.51902294539644112</c:v>
                </c:pt>
                <c:pt idx="121">
                  <c:v>-0.58383373642210812</c:v>
                </c:pt>
                <c:pt idx="122">
                  <c:v>-0.6359395901185243</c:v>
                </c:pt>
                <c:pt idx="123">
                  <c:v>-0.67305488826183113</c:v>
                </c:pt>
                <c:pt idx="124">
                  <c:v>-0.69331351422040965</c:v>
                </c:pt>
                <c:pt idx="125">
                  <c:v>-0.6953198479493149</c:v>
                </c:pt>
                <c:pt idx="126">
                  <c:v>-0.67818632123362121</c:v>
                </c:pt>
                <c:pt idx="127">
                  <c:v>-0.6415567175316973</c:v>
                </c:pt>
                <c:pt idx="128">
                  <c:v>-0.58561480534229404</c:v>
                </c:pt>
                <c:pt idx="129">
                  <c:v>-0.51107830185261682</c:v>
                </c:pt>
                <c:pt idx="130">
                  <c:v>-0.41917856323225161</c:v>
                </c:pt>
                <c:pt idx="131">
                  <c:v>-0.3116267783208132</c:v>
                </c:pt>
                <c:pt idx="132">
                  <c:v>-0.19056779340228117</c:v>
                </c:pt>
                <c:pt idx="133">
                  <c:v>-5.8523008123512382E-2</c:v>
                </c:pt>
                <c:pt idx="134">
                  <c:v>8.1675951441277067E-2</c:v>
                </c:pt>
                <c:pt idx="135">
                  <c:v>0.22696086338990956</c:v>
                </c:pt>
                <c:pt idx="136">
                  <c:v>0.3741057693208098</c:v>
                </c:pt>
                <c:pt idx="137">
                  <c:v>0.51980889209962633</c:v>
                </c:pt>
                <c:pt idx="138">
                  <c:v>0.66077540796154632</c:v>
                </c:pt>
                <c:pt idx="139">
                  <c:v>0.79379889596511877</c:v>
                </c:pt>
                <c:pt idx="140">
                  <c:v>0.91583937353333444</c:v>
                </c:pt>
                <c:pt idx="141">
                  <c:v>1.0240959672125853</c:v>
                </c:pt>
                <c:pt idx="142">
                  <c:v>1.1160724574813403</c:v>
                </c:pt>
                <c:pt idx="143">
                  <c:v>1.189634168827485</c:v>
                </c:pt>
                <c:pt idx="144">
                  <c:v>1.2430549437458369</c:v>
                </c:pt>
                <c:pt idx="145">
                  <c:v>1.2750532333681566</c:v>
                </c:pt>
                <c:pt idx="146">
                  <c:v>1.2848166492024338</c:v>
                </c:pt>
                <c:pt idx="147">
                  <c:v>1.2720146407661277</c:v>
                </c:pt>
                <c:pt idx="148">
                  <c:v>1.2367992836240032</c:v>
                </c:pt>
                <c:pt idx="149">
                  <c:v>1.1797944726593674</c:v>
                </c:pt>
                <c:pt idx="150">
                  <c:v>1.1020741080369254</c:v>
                </c:pt>
                <c:pt idx="151">
                  <c:v>1.0051301287416241</c:v>
                </c:pt>
                <c:pt idx="152">
                  <c:v>0.89083148424820202</c:v>
                </c:pt>
                <c:pt idx="153">
                  <c:v>0.76137533335670893</c:v>
                </c:pt>
                <c:pt idx="154">
                  <c:v>0.61923191632566543</c:v>
                </c:pt>
                <c:pt idx="155">
                  <c:v>0.46708465927284604</c:v>
                </c:pt>
                <c:pt idx="156">
                  <c:v>0.30776713687861462</c:v>
                </c:pt>
                <c:pt idx="157">
                  <c:v>0.14419854055613576</c:v>
                </c:pt>
                <c:pt idx="158">
                  <c:v>-2.068072440121288E-2</c:v>
                </c:pt>
                <c:pt idx="159">
                  <c:v>-0.18397175524186513</c:v>
                </c:pt>
                <c:pt idx="160">
                  <c:v>-0.3428767292553272</c:v>
                </c:pt>
                <c:pt idx="161">
                  <c:v>-0.49475402925211265</c:v>
                </c:pt>
                <c:pt idx="162">
                  <c:v>-0.6371677724813356</c:v>
                </c:pt>
                <c:pt idx="163">
                  <c:v>-0.76793079026067834</c:v>
                </c:pt>
                <c:pt idx="164">
                  <c:v>-0.88514031435633411</c:v>
                </c:pt>
                <c:pt idx="165">
                  <c:v>-0.98720584532186351</c:v>
                </c:pt>
                <c:pt idx="166">
                  <c:v>-1.0728689010267867</c:v>
                </c:pt>
                <c:pt idx="167">
                  <c:v>-1.1412145640973861</c:v>
                </c:pt>
                <c:pt idx="168">
                  <c:v>-1.1916749589260607</c:v>
                </c:pt>
                <c:pt idx="169">
                  <c:v>-1.2240249867761128</c:v>
                </c:pt>
                <c:pt idx="170">
                  <c:v>-1.2383708264670803</c:v>
                </c:pt>
                <c:pt idx="171">
                  <c:v>-1.2351318641007505</c:v>
                </c:pt>
                <c:pt idx="172">
                  <c:v>-1.215016845067094</c:v>
                </c:pt>
                <c:pt idx="173">
                  <c:v>-1.1789951428609928</c:v>
                </c:pt>
                <c:pt idx="174">
                  <c:v>-1.1282641106958271</c:v>
                </c:pt>
                <c:pt idx="175">
                  <c:v>-1.0642135231131045</c:v>
                </c:pt>
                <c:pt idx="176">
                  <c:v>-0.98838812625812333</c:v>
                </c:pt>
                <c:pt idx="177">
                  <c:v>-0.90244929857502587</c:v>
                </c:pt>
                <c:pt idx="178">
                  <c:v>-0.80813678048711057</c:v>
                </c:pt>
                <c:pt idx="179">
                  <c:v>-0.70723136495771233</c:v>
                </c:pt>
                <c:pt idx="180">
                  <c:v>-0.60151935400269962</c:v>
                </c:pt>
                <c:pt idx="181">
                  <c:v>-0.49275948299938765</c:v>
                </c:pt>
                <c:pt idx="182">
                  <c:v>-0.38265289903628957</c:v>
                </c:pt>
                <c:pt idx="183">
                  <c:v>-0.27281665574625052</c:v>
                </c:pt>
                <c:pt idx="184">
                  <c:v>-0.16476105923782397</c:v>
                </c:pt>
                <c:pt idx="185">
                  <c:v>-5.9871071937566578E-2</c:v>
                </c:pt>
                <c:pt idx="186">
                  <c:v>4.0608142816300513E-2</c:v>
                </c:pt>
                <c:pt idx="187">
                  <c:v>0.13558156927532031</c:v>
                </c:pt>
                <c:pt idx="188">
                  <c:v>0.22411072111390551</c:v>
                </c:pt>
                <c:pt idx="189">
                  <c:v>0.30541629042235707</c:v>
                </c:pt>
                <c:pt idx="190">
                  <c:v>0.37887737654443016</c:v>
                </c:pt>
                <c:pt idx="191">
                  <c:v>0.44402767021947093</c:v>
                </c:pt>
                <c:pt idx="192">
                  <c:v>0.5005490144427599</c:v>
                </c:pt>
                <c:pt idx="193">
                  <c:v>0.54826279243711562</c:v>
                </c:pt>
                <c:pt idx="194">
                  <c:v>0.58711960554583142</c:v>
                </c:pt>
                <c:pt idx="195">
                  <c:v>0.61718770063699135</c:v>
                </c:pt>
                <c:pt idx="196">
                  <c:v>0.63864058913173127</c:v>
                </c:pt>
                <c:pt idx="197">
                  <c:v>0.65174426979360578</c:v>
                </c:pt>
                <c:pt idx="198">
                  <c:v>0.65684442700204093</c:v>
                </c:pt>
                <c:pt idx="199">
                  <c:v>0.6543539276480862</c:v>
                </c:pt>
                <c:pt idx="200">
                  <c:v>0.64474088542616226</c:v>
                </c:pt>
                <c:pt idx="201">
                  <c:v>0.62851750357167901</c:v>
                </c:pt>
                <c:pt idx="202">
                  <c:v>0.60622984837707894</c:v>
                </c:pt>
                <c:pt idx="203">
                  <c:v>0.5784486483426694</c:v>
                </c:pt>
                <c:pt idx="204">
                  <c:v>0.54576115960867633</c:v>
                </c:pt>
                <c:pt idx="205">
                  <c:v>0.50876408913956783</c:v>
                </c:pt>
                <c:pt idx="206">
                  <c:v>0.4680575244396683</c:v>
                </c:pt>
                <c:pt idx="207">
                  <c:v>0.42423978348373315</c:v>
                </c:pt>
                <c:pt idx="208">
                  <c:v>0.37790307178645344</c:v>
                </c:pt>
                <c:pt idx="209">
                  <c:v>0.32962981548763826</c:v>
                </c:pt>
                <c:pt idx="210">
                  <c:v>0.27998953000306098</c:v>
                </c:pt>
              </c:numCache>
            </c:numRef>
          </c:val>
          <c:smooth val="0"/>
          <c:extLst>
            <c:ext xmlns:c16="http://schemas.microsoft.com/office/drawing/2014/chart" uri="{C3380CC4-5D6E-409C-BE32-E72D297353CC}">
              <c16:uniqueId val="{00000000-A021-40A6-8EAE-8F5F3F12DAA2}"/>
            </c:ext>
          </c:extLst>
        </c:ser>
        <c:ser>
          <c:idx val="1"/>
          <c:order val="1"/>
          <c:tx>
            <c:strRef>
              <c:f>'Finansiel cykel (BP)'!$C$6</c:f>
              <c:strCache>
                <c:ptCount val="1"/>
                <c:pt idx="0">
                  <c:v>Boligcykel (BP)</c:v>
                </c:pt>
              </c:strCache>
            </c:strRef>
          </c:tx>
          <c:marker>
            <c:symbol val="none"/>
          </c:marker>
          <c:cat>
            <c:numRef>
              <c:f>'Finansiel cykel (BP)'!$A$7:$A$217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'Finansiel cykel (BP)'!$C$7:$C$217</c:f>
              <c:numCache>
                <c:formatCode>0.00</c:formatCode>
                <c:ptCount val="211"/>
                <c:pt idx="0">
                  <c:v>4.2186731007773051E-2</c:v>
                </c:pt>
                <c:pt idx="1">
                  <c:v>4.5173081569835601E-3</c:v>
                </c:pt>
                <c:pt idx="2">
                  <c:v>-3.3303012653719447E-2</c:v>
                </c:pt>
                <c:pt idx="3">
                  <c:v>-6.9744172322641879E-2</c:v>
                </c:pt>
                <c:pt idx="4">
                  <c:v>-0.1032498014241318</c:v>
                </c:pt>
                <c:pt idx="5">
                  <c:v>-0.13229389136532885</c:v>
                </c:pt>
                <c:pt idx="6">
                  <c:v>-0.15543908034957635</c:v>
                </c:pt>
                <c:pt idx="7">
                  <c:v>-0.17139456771188386</c:v>
                </c:pt>
                <c:pt idx="8">
                  <c:v>-0.17907160765199515</c:v>
                </c:pt>
                <c:pt idx="9">
                  <c:v>-0.17763453904565565</c:v>
                </c:pt>
                <c:pt idx="10">
                  <c:v>-0.1665453837285438</c:v>
                </c:pt>
                <c:pt idx="11">
                  <c:v>-0.14560019096239535</c:v>
                </c:pt>
                <c:pt idx="12">
                  <c:v>-0.1149555178824737</c:v>
                </c:pt>
                <c:pt idx="13">
                  <c:v>-7.5143709435407061E-2</c:v>
                </c:pt>
                <c:pt idx="14">
                  <c:v>-2.7075969281549376E-2</c:v>
                </c:pt>
                <c:pt idx="15">
                  <c:v>2.7967414027427015E-2</c:v>
                </c:pt>
                <c:pt idx="16">
                  <c:v>8.8359914708825787E-2</c:v>
                </c:pt>
                <c:pt idx="17">
                  <c:v>0.15216449259908052</c:v>
                </c:pt>
                <c:pt idx="18">
                  <c:v>0.217181557188352</c:v>
                </c:pt>
                <c:pt idx="19">
                  <c:v>0.28100811007404752</c:v>
                </c:pt>
                <c:pt idx="20">
                  <c:v>0.34110659525435122</c:v>
                </c:pt>
                <c:pt idx="21">
                  <c:v>0.39488161383656967</c:v>
                </c:pt>
                <c:pt idx="22">
                  <c:v>0.4397623350909371</c:v>
                </c:pt>
                <c:pt idx="23">
                  <c:v>0.47328817132269035</c:v>
                </c:pt>
                <c:pt idx="24">
                  <c:v>0.49319509008202467</c:v>
                </c:pt>
                <c:pt idx="25">
                  <c:v>0.49749982205530296</c:v>
                </c:pt>
                <c:pt idx="26">
                  <c:v>0.48457919249518344</c:v>
                </c:pt>
                <c:pt idx="27">
                  <c:v>0.45324186156024326</c:v>
                </c:pt>
                <c:pt idx="28">
                  <c:v>0.40278990498470257</c:v>
                </c:pt>
                <c:pt idx="29">
                  <c:v>0.33306789877952986</c:v>
                </c:pt>
                <c:pt idx="30">
                  <c:v>0.24449748503941307</c:v>
                </c:pt>
                <c:pt idx="31">
                  <c:v>0.13809578253174881</c:v>
                </c:pt>
                <c:pt idx="32">
                  <c:v>1.5476455185798028E-2</c:v>
                </c:pt>
                <c:pt idx="33">
                  <c:v>-0.12116724875264487</c:v>
                </c:pt>
                <c:pt idx="34">
                  <c:v>-0.26909763880009929</c:v>
                </c:pt>
                <c:pt idx="35">
                  <c:v>-0.4250855023948093</c:v>
                </c:pt>
                <c:pt idx="36">
                  <c:v>-0.58547984216102</c:v>
                </c:pt>
                <c:pt idx="37">
                  <c:v>-0.74629292610518627</c:v>
                </c:pt>
                <c:pt idx="38">
                  <c:v>-0.90329863530072607</c:v>
                </c:pt>
                <c:pt idx="39">
                  <c:v>-1.0521416309303844</c:v>
                </c:pt>
                <c:pt idx="40">
                  <c:v>-1.1884544639199588</c:v>
                </c:pt>
                <c:pt idx="41">
                  <c:v>-1.307979429588698</c:v>
                </c:pt>
                <c:pt idx="42">
                  <c:v>-1.4066917383702433</c:v>
                </c:pt>
                <c:pt idx="43">
                  <c:v>-1.4809204407741501</c:v>
                </c:pt>
                <c:pt idx="44">
                  <c:v>-1.5274635165146853</c:v>
                </c:pt>
                <c:pt idx="45">
                  <c:v>-1.5436936171555973</c:v>
                </c:pt>
                <c:pt idx="46">
                  <c:v>-1.5276511384482654</c:v>
                </c:pt>
                <c:pt idx="47">
                  <c:v>-1.4781215891991173</c:v>
                </c:pt>
                <c:pt idx="48">
                  <c:v>-1.3946946111471721</c:v>
                </c:pt>
                <c:pt idx="49">
                  <c:v>-1.2778024790252518</c:v>
                </c:pt>
                <c:pt idx="50">
                  <c:v>-1.1287364589423725</c:v>
                </c:pt>
                <c:pt idx="51">
                  <c:v>-0.94964001120552932</c:v>
                </c:pt>
                <c:pt idx="52">
                  <c:v>-0.74347847339971596</c:v>
                </c:pt>
                <c:pt idx="53">
                  <c:v>-0.51398553213372333</c:v>
                </c:pt>
                <c:pt idx="54">
                  <c:v>-0.26558746753150503</c:v>
                </c:pt>
                <c:pt idx="55">
                  <c:v>-3.3068131241065259E-3</c:v>
                </c:pt>
                <c:pt idx="56">
                  <c:v>0.26735230466493659</c:v>
                </c:pt>
                <c:pt idx="57">
                  <c:v>0.54053431783038552</c:v>
                </c:pt>
                <c:pt idx="58">
                  <c:v>0.81017453761756864</c:v>
                </c:pt>
                <c:pt idx="59">
                  <c:v>1.070149921314538</c:v>
                </c:pt>
                <c:pt idx="60">
                  <c:v>1.3144342616492444</c:v>
                </c:pt>
                <c:pt idx="61">
                  <c:v>1.5372535883214129</c:v>
                </c:pt>
                <c:pt idx="62">
                  <c:v>1.7332375036687442</c:v>
                </c:pt>
                <c:pt idx="63">
                  <c:v>1.8975622299157586</c:v>
                </c:pt>
                <c:pt idx="64">
                  <c:v>2.0260813236227575</c:v>
                </c:pt>
                <c:pt idx="65">
                  <c:v>2.115440309908355</c:v>
                </c:pt>
                <c:pt idx="66">
                  <c:v>2.1631718972400176</c:v>
                </c:pt>
                <c:pt idx="67">
                  <c:v>2.1677689421654414</c:v>
                </c:pt>
                <c:pt idx="68">
                  <c:v>2.1287329283024086</c:v>
                </c:pt>
                <c:pt idx="69">
                  <c:v>2.0465963885414391</c:v>
                </c:pt>
                <c:pt idx="70">
                  <c:v>1.9229184148765677</c:v>
                </c:pt>
                <c:pt idx="71">
                  <c:v>1.7602531460520843</c:v>
                </c:pt>
                <c:pt idx="72">
                  <c:v>1.5620918777566748</c:v>
                </c:pt>
                <c:pt idx="73">
                  <c:v>1.3327801814754243</c:v>
                </c:pt>
                <c:pt idx="74">
                  <c:v>1.0774121246626684</c:v>
                </c:pt>
                <c:pt idx="75">
                  <c:v>0.80170433587707857</c:v>
                </c:pt>
                <c:pt idx="76">
                  <c:v>0.51185323472834898</c:v>
                </c:pt>
                <c:pt idx="77">
                  <c:v>0.21437923085176858</c:v>
                </c:pt>
                <c:pt idx="78">
                  <c:v>-8.4037925771991151E-2</c:v>
                </c:pt>
                <c:pt idx="79">
                  <c:v>-0.37672820033394122</c:v>
                </c:pt>
                <c:pt idx="80">
                  <c:v>-0.65720015673957455</c:v>
                </c:pt>
                <c:pt idx="81">
                  <c:v>-0.91930508610543116</c:v>
                </c:pt>
                <c:pt idx="82">
                  <c:v>-1.1573919220289823</c:v>
                </c:pt>
                <c:pt idx="83">
                  <c:v>-1.366448736087075</c:v>
                </c:pt>
                <c:pt idx="84">
                  <c:v>-1.5422269782623763</c:v>
                </c:pt>
                <c:pt idx="85">
                  <c:v>-1.6813451071984049</c:v>
                </c:pt>
                <c:pt idx="86">
                  <c:v>-1.7813688304910944</c:v>
                </c:pt>
                <c:pt idx="87">
                  <c:v>-1.8408658290015263</c:v>
                </c:pt>
                <c:pt idx="88">
                  <c:v>-1.8594335524973244</c:v>
                </c:pt>
                <c:pt idx="89">
                  <c:v>-1.8376994261528099</c:v>
                </c:pt>
                <c:pt idx="90">
                  <c:v>-1.7772935768090468</c:v>
                </c:pt>
                <c:pt idx="91">
                  <c:v>-1.6807949522065719</c:v>
                </c:pt>
                <c:pt idx="92">
                  <c:v>-1.5516524436518666</c:v>
                </c:pt>
                <c:pt idx="93">
                  <c:v>-1.3940833116162814</c:v>
                </c:pt>
                <c:pt idx="94">
                  <c:v>-1.2129518349277155</c:v>
                </c:pt>
                <c:pt idx="95">
                  <c:v>-1.0136316398944183</c:v>
                </c:pt>
                <c:pt idx="96">
                  <c:v>-0.80185560086335217</c:v>
                </c:pt>
                <c:pt idx="97">
                  <c:v>-0.58355752633634028</c:v>
                </c:pt>
                <c:pt idx="98">
                  <c:v>-0.36471004616694802</c:v>
                </c:pt>
                <c:pt idx="99">
                  <c:v>-0.15116319044932616</c:v>
                </c:pt>
                <c:pt idx="100">
                  <c:v>5.1511901887272511E-2</c:v>
                </c:pt>
                <c:pt idx="101">
                  <c:v>0.23816988468564598</c:v>
                </c:pt>
                <c:pt idx="102">
                  <c:v>0.40422475352040688</c:v>
                </c:pt>
                <c:pt idx="103">
                  <c:v>0.54576648628780877</c:v>
                </c:pt>
                <c:pt idx="104">
                  <c:v>0.65965772414107271</c:v>
                </c:pt>
                <c:pt idx="105">
                  <c:v>0.74360802792906333</c:v>
                </c:pt>
                <c:pt idx="106">
                  <c:v>0.79622389617362377</c:v>
                </c:pt>
                <c:pt idx="107">
                  <c:v>0.8170334266443362</c:v>
                </c:pt>
                <c:pt idx="108">
                  <c:v>0.80648522433281011</c:v>
                </c:pt>
                <c:pt idx="109">
                  <c:v>0.76592188314422771</c:v>
                </c:pt>
                <c:pt idx="110">
                  <c:v>0.69752907606892989</c:v>
                </c:pt>
                <c:pt idx="111">
                  <c:v>0.60426195884446154</c:v>
                </c:pt>
                <c:pt idx="112">
                  <c:v>0.48975120634851999</c:v>
                </c:pt>
                <c:pt idx="113">
                  <c:v>0.35819154220146926</c:v>
                </c:pt>
                <c:pt idx="114">
                  <c:v>0.21421607565635234</c:v>
                </c:pt>
                <c:pt idx="115">
                  <c:v>6.2760113899275341E-2</c:v>
                </c:pt>
                <c:pt idx="116">
                  <c:v>-9.1081636491265508E-2</c:v>
                </c:pt>
                <c:pt idx="117">
                  <c:v>-0.24220043356374243</c:v>
                </c:pt>
                <c:pt idx="118">
                  <c:v>-0.38561736872493207</c:v>
                </c:pt>
                <c:pt idx="119">
                  <c:v>-0.51662177900470418</c:v>
                </c:pt>
                <c:pt idx="120">
                  <c:v>-0.63090045171282005</c:v>
                </c:pt>
                <c:pt idx="121">
                  <c:v>-0.72465418313777519</c:v>
                </c:pt>
                <c:pt idx="122">
                  <c:v>-0.79469865792049543</c:v>
                </c:pt>
                <c:pt idx="123">
                  <c:v>-0.83854709982694775</c:v>
                </c:pt>
                <c:pt idx="124">
                  <c:v>-0.85447269267370951</c:v>
                </c:pt>
                <c:pt idx="125">
                  <c:v>-0.84154936534881042</c:v>
                </c:pt>
                <c:pt idx="126">
                  <c:v>-0.79967015935449715</c:v>
                </c:pt>
                <c:pt idx="127">
                  <c:v>-0.72954303267639853</c:v>
                </c:pt>
                <c:pt idx="128">
                  <c:v>-0.63266458166775563</c:v>
                </c:pt>
                <c:pt idx="129">
                  <c:v>-0.51127276520304499</c:v>
                </c:pt>
                <c:pt idx="130">
                  <c:v>-0.36828027584701223</c:v>
                </c:pt>
                <c:pt idx="131">
                  <c:v>-0.20719070600659234</c:v>
                </c:pt>
                <c:pt idx="132">
                  <c:v>-3.2000089751866453E-2</c:v>
                </c:pt>
                <c:pt idx="133">
                  <c:v>0.15291324769574094</c:v>
                </c:pt>
                <c:pt idx="134">
                  <c:v>0.34290733921264227</c:v>
                </c:pt>
                <c:pt idx="135">
                  <c:v>0.53320036379665736</c:v>
                </c:pt>
                <c:pt idx="136">
                  <c:v>0.71899614488498409</c:v>
                </c:pt>
                <c:pt idx="137">
                  <c:v>0.89560795953170735</c:v>
                </c:pt>
                <c:pt idx="138">
                  <c:v>1.0585773824907798</c:v>
                </c:pt>
                <c:pt idx="139">
                  <c:v>1.2037851013636365</c:v>
                </c:pt>
                <c:pt idx="140">
                  <c:v>1.327550931467727</c:v>
                </c:pt>
                <c:pt idx="141">
                  <c:v>1.4267206215724741</c:v>
                </c:pt>
                <c:pt idx="142">
                  <c:v>1.4987374619652842</c:v>
                </c:pt>
                <c:pt idx="143">
                  <c:v>1.5416971709052549</c:v>
                </c:pt>
                <c:pt idx="144">
                  <c:v>1.5543850299195383</c:v>
                </c:pt>
                <c:pt idx="145">
                  <c:v>1.5362947476340436</c:v>
                </c:pt>
                <c:pt idx="146">
                  <c:v>1.4876290409254846</c:v>
                </c:pt>
                <c:pt idx="147">
                  <c:v>1.4092824165789581</c:v>
                </c:pt>
                <c:pt idx="148">
                  <c:v>1.3028071026268049</c:v>
                </c:pt>
                <c:pt idx="149">
                  <c:v>1.1703635036574349</c:v>
                </c:pt>
                <c:pt idx="150">
                  <c:v>1.0146569277183466</c:v>
                </c:pt>
                <c:pt idx="151">
                  <c:v>0.83886264494850005</c:v>
                </c:pt>
                <c:pt idx="152">
                  <c:v>0.64654158278657814</c:v>
                </c:pt>
                <c:pt idx="153">
                  <c:v>0.4415491347533877</c:v>
                </c:pt>
                <c:pt idx="154">
                  <c:v>0.22793965693244028</c:v>
                </c:pt>
                <c:pt idx="155">
                  <c:v>9.8692481979363346E-3</c:v>
                </c:pt>
                <c:pt idx="156">
                  <c:v>-0.20850064098155907</c:v>
                </c:pt>
                <c:pt idx="157">
                  <c:v>-0.42309634655936784</c:v>
                </c:pt>
                <c:pt idx="158">
                  <c:v>-0.63001963432762043</c:v>
                </c:pt>
                <c:pt idx="159">
                  <c:v>-0.82562784577017145</c:v>
                </c:pt>
                <c:pt idx="160">
                  <c:v>-1.0066048280603124</c:v>
                </c:pt>
                <c:pt idx="161">
                  <c:v>-1.1700212507163394</c:v>
                </c:pt>
                <c:pt idx="162">
                  <c:v>-1.3133832575817732</c:v>
                </c:pt>
                <c:pt idx="163">
                  <c:v>-1.4346687631813706</c:v>
                </c:pt>
                <c:pt idx="164">
                  <c:v>-1.5323510660139674</c:v>
                </c:pt>
                <c:pt idx="165">
                  <c:v>-1.6054098072283107</c:v>
                </c:pt>
                <c:pt idx="166">
                  <c:v>-1.6533296413095886</c:v>
                </c:pt>
                <c:pt idx="167">
                  <c:v>-1.6760872967604805</c:v>
                </c:pt>
                <c:pt idx="168">
                  <c:v>-1.6741279813698671</c:v>
                </c:pt>
                <c:pt idx="169">
                  <c:v>-1.6483323220041501</c:v>
                </c:pt>
                <c:pt idx="170">
                  <c:v>-1.5999752179515618</c:v>
                </c:pt>
                <c:pt idx="171">
                  <c:v>-1.5306781263624374</c:v>
                </c:pt>
                <c:pt idx="172">
                  <c:v>-1.442356386589386</c:v>
                </c:pt>
                <c:pt idx="173">
                  <c:v>-1.3371632272321383</c:v>
                </c:pt>
                <c:pt idx="174">
                  <c:v>-1.2174320870055311</c:v>
                </c:pt>
                <c:pt idx="175">
                  <c:v>-1.0856188212172526</c:v>
                </c:pt>
                <c:pt idx="176">
                  <c:v>-0.94424526400859821</c:v>
                </c:pt>
                <c:pt idx="177">
                  <c:v>-0.79584547803384487</c:v>
                </c:pt>
                <c:pt idx="178">
                  <c:v>-0.64291585426788422</c:v>
                </c:pt>
                <c:pt idx="179">
                  <c:v>-0.48787003211921293</c:v>
                </c:pt>
                <c:pt idx="180">
                  <c:v>-0.3329994013488084</c:v>
                </c:pt>
                <c:pt idx="181">
                  <c:v>-0.18043972994982962</c:v>
                </c:pt>
                <c:pt idx="182">
                  <c:v>-3.2144243499553408E-2</c:v>
                </c:pt>
                <c:pt idx="183">
                  <c:v>0.110136731431224</c:v>
                </c:pt>
                <c:pt idx="184">
                  <c:v>0.24486964798914088</c:v>
                </c:pt>
                <c:pt idx="185">
                  <c:v>0.37074541495918778</c:v>
                </c:pt>
                <c:pt idx="186">
                  <c:v>0.48668129926395126</c:v>
                </c:pt>
                <c:pt idx="187">
                  <c:v>0.59181762029596341</c:v>
                </c:pt>
                <c:pt idx="188">
                  <c:v>0.68550990617214558</c:v>
                </c:pt>
                <c:pt idx="189">
                  <c:v>0.76731725625335045</c:v>
                </c:pt>
                <c:pt idx="190">
                  <c:v>0.8369876975461249</c:v>
                </c:pt>
                <c:pt idx="191">
                  <c:v>0.89444133558216732</c:v>
                </c:pt>
                <c:pt idx="192">
                  <c:v>0.93975208474580663</c:v>
                </c:pt>
                <c:pt idx="193">
                  <c:v>0.9731287213746237</c:v>
                </c:pt>
                <c:pt idx="194">
                  <c:v>0.99489593864243608</c:v>
                </c:pt>
                <c:pt idx="195">
                  <c:v>1.0054759991951856</c:v>
                </c:pt>
                <c:pt idx="196">
                  <c:v>1.0053714841331081</c:v>
                </c:pt>
                <c:pt idx="197">
                  <c:v>0.99514952985597882</c:v>
                </c:pt>
                <c:pt idx="198">
                  <c:v>0.97542783222733698</c:v>
                </c:pt>
                <c:pt idx="199">
                  <c:v>0.94686258508657151</c:v>
                </c:pt>
                <c:pt idx="200">
                  <c:v>0.91013841170431009</c:v>
                </c:pt>
                <c:pt idx="201">
                  <c:v>0.86596024728937226</c:v>
                </c:pt>
                <c:pt idx="202">
                  <c:v>0.81504704153738183</c:v>
                </c:pt>
                <c:pt idx="203">
                  <c:v>0.75812707525660028</c:v>
                </c:pt>
                <c:pt idx="204">
                  <c:v>0.69593462640189774</c:v>
                </c:pt>
                <c:pt idx="205">
                  <c:v>0.62920767973849723</c:v>
                </c:pt>
                <c:pt idx="206">
                  <c:v>0.5586863514181577</c:v>
                </c:pt>
                <c:pt idx="207">
                  <c:v>0.48511169481832339</c:v>
                </c:pt>
                <c:pt idx="208">
                  <c:v>0.40922456618709652</c:v>
                </c:pt>
                <c:pt idx="209">
                  <c:v>0.33176425644021001</c:v>
                </c:pt>
                <c:pt idx="210">
                  <c:v>0.25346663679358322</c:v>
                </c:pt>
              </c:numCache>
            </c:numRef>
          </c:val>
          <c:smooth val="0"/>
          <c:extLst>
            <c:ext xmlns:c16="http://schemas.microsoft.com/office/drawing/2014/chart" uri="{C3380CC4-5D6E-409C-BE32-E72D297353CC}">
              <c16:uniqueId val="{00000001-A021-40A6-8EAE-8F5F3F12DAA2}"/>
            </c:ext>
          </c:extLst>
        </c:ser>
        <c:ser>
          <c:idx val="2"/>
          <c:order val="2"/>
          <c:tx>
            <c:strRef>
              <c:f>'Finansiel cykel (BP)'!$D$6</c:f>
              <c:strCache>
                <c:ptCount val="1"/>
                <c:pt idx="0">
                  <c:v>Kreditcykel (BP)</c:v>
                </c:pt>
              </c:strCache>
            </c:strRef>
          </c:tx>
          <c:marker>
            <c:symbol val="none"/>
          </c:marker>
          <c:cat>
            <c:numRef>
              <c:f>'Finansiel cykel (BP)'!$A$7:$A$217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'Finansiel cykel (BP)'!$D$7:$D$217</c:f>
              <c:numCache>
                <c:formatCode>0.00</c:formatCode>
                <c:ptCount val="211"/>
                <c:pt idx="0">
                  <c:v>-0.35709020941037556</c:v>
                </c:pt>
                <c:pt idx="1">
                  <c:v>-0.33000576167618612</c:v>
                </c:pt>
                <c:pt idx="2">
                  <c:v>-0.29672775799986406</c:v>
                </c:pt>
                <c:pt idx="3">
                  <c:v>-0.2566468511303287</c:v>
                </c:pt>
                <c:pt idx="4">
                  <c:v>-0.2092413357914916</c:v>
                </c:pt>
                <c:pt idx="5">
                  <c:v>-0.15410765204454088</c:v>
                </c:pt>
                <c:pt idx="6">
                  <c:v>-9.0990096125266096E-2</c:v>
                </c:pt>
                <c:pt idx="7">
                  <c:v>-1.9808710564951988E-2</c:v>
                </c:pt>
                <c:pt idx="8">
                  <c:v>5.9315680478513558E-2</c:v>
                </c:pt>
                <c:pt idx="9">
                  <c:v>0.1460402981970399</c:v>
                </c:pt>
                <c:pt idx="10">
                  <c:v>0.23978404638773002</c:v>
                </c:pt>
                <c:pt idx="11">
                  <c:v>0.33971681488759947</c:v>
                </c:pt>
                <c:pt idx="12">
                  <c:v>0.44475518199138037</c:v>
                </c:pt>
                <c:pt idx="13">
                  <c:v>0.55356509705187318</c:v>
                </c:pt>
                <c:pt idx="14">
                  <c:v>0.66457194784298235</c:v>
                </c:pt>
                <c:pt idx="15">
                  <c:v>0.77597822001291661</c:v>
                </c:pt>
                <c:pt idx="16">
                  <c:v>0.8857887432357312</c:v>
                </c:pt>
                <c:pt idx="17">
                  <c:v>0.99184329629883738</c:v>
                </c:pt>
                <c:pt idx="18">
                  <c:v>1.0918561176413495</c:v>
                </c:pt>
                <c:pt idx="19">
                  <c:v>1.1834616453956672</c:v>
                </c:pt>
                <c:pt idx="20">
                  <c:v>1.26426559850743</c:v>
                </c:pt>
                <c:pt idx="21">
                  <c:v>1.3319003146611361</c:v>
                </c:pt>
                <c:pt idx="22">
                  <c:v>1.3840830878742114</c:v>
                </c:pt>
                <c:pt idx="23">
                  <c:v>1.4186761046112546</c:v>
                </c:pt>
                <c:pt idx="24">
                  <c:v>1.4337464673077782</c:v>
                </c:pt>
                <c:pt idx="25">
                  <c:v>1.4276247226264935</c:v>
                </c:pt>
                <c:pt idx="26">
                  <c:v>1.3989602819482891</c:v>
                </c:pt>
                <c:pt idx="27">
                  <c:v>1.3467721357531217</c:v>
                </c:pt>
                <c:pt idx="28">
                  <c:v>1.2704933226854687</c:v>
                </c:pt>
                <c:pt idx="29">
                  <c:v>1.1700077179617945</c:v>
                </c:pt>
                <c:pt idx="30">
                  <c:v>1.0456778528070905</c:v>
                </c:pt>
                <c:pt idx="31">
                  <c:v>0.89836266396324371</c:v>
                </c:pt>
                <c:pt idx="32">
                  <c:v>0.72942429593017222</c:v>
                </c:pt>
                <c:pt idx="33">
                  <c:v>0.54072333327741073</c:v>
                </c:pt>
                <c:pt idx="34">
                  <c:v>0.33460211989157473</c:v>
                </c:pt>
                <c:pt idx="35">
                  <c:v>0.11385611933920882</c:v>
                </c:pt>
                <c:pt idx="36">
                  <c:v>-0.11830642210093691</c:v>
                </c:pt>
                <c:pt idx="37">
                  <c:v>-0.35831593893242919</c:v>
                </c:pt>
                <c:pt idx="38">
                  <c:v>-0.60230326295011427</c:v>
                </c:pt>
                <c:pt idx="39">
                  <c:v>-0.84617043149706406</c:v>
                </c:pt>
                <c:pt idx="40">
                  <c:v>-1.0856691615731708</c:v>
                </c:pt>
                <c:pt idx="41">
                  <c:v>-1.3164853300849531</c:v>
                </c:pt>
                <c:pt idx="42">
                  <c:v>-1.5343276045142538</c:v>
                </c:pt>
                <c:pt idx="43">
                  <c:v>-1.735018216148263</c:v>
                </c:pt>
                <c:pt idx="44">
                  <c:v>-1.9145837647286179</c:v>
                </c:pt>
                <c:pt idx="45">
                  <c:v>-2.0693438926634617</c:v>
                </c:pt>
                <c:pt idx="46">
                  <c:v>-2.1959956711444319</c:v>
                </c:pt>
                <c:pt idx="47">
                  <c:v>-2.2916916004988059</c:v>
                </c:pt>
                <c:pt idx="48">
                  <c:v>-2.35410924225538</c:v>
                </c:pt>
                <c:pt idx="49">
                  <c:v>-2.3815106685697089</c:v>
                </c:pt>
                <c:pt idx="50">
                  <c:v>-2.3727901322309117</c:v>
                </c:pt>
                <c:pt idx="51">
                  <c:v>-2.327508622456929</c:v>
                </c:pt>
                <c:pt idx="52">
                  <c:v>-2.2459142718146596</c:v>
                </c:pt>
                <c:pt idx="53">
                  <c:v>-2.1289479105008837</c:v>
                </c:pt>
                <c:pt idx="54">
                  <c:v>-1.9782334176030554</c:v>
                </c:pt>
                <c:pt idx="55">
                  <c:v>-1.7960528858379912</c:v>
                </c:pt>
                <c:pt idx="56">
                  <c:v>-1.585306987199655</c:v>
                </c:pt>
                <c:pt idx="57">
                  <c:v>-1.3494612922876996</c:v>
                </c:pt>
                <c:pt idx="58">
                  <c:v>-1.0924796462523028</c:v>
                </c:pt>
                <c:pt idx="59">
                  <c:v>-0.81874603001254942</c:v>
                </c:pt>
                <c:pt idx="60">
                  <c:v>-0.53297662799936918</c:v>
                </c:pt>
                <c:pt idx="61">
                  <c:v>-0.24012407527164861</c:v>
                </c:pt>
                <c:pt idx="62">
                  <c:v>5.4723939378121332E-2</c:v>
                </c:pt>
                <c:pt idx="63">
                  <c:v>0.34644938737455389</c:v>
                </c:pt>
                <c:pt idx="64">
                  <c:v>0.63000951172535391</c:v>
                </c:pt>
                <c:pt idx="65">
                  <c:v>0.9005408838277178</c:v>
                </c:pt>
                <c:pt idx="66">
                  <c:v>1.1534594828848077</c:v>
                </c:pt>
                <c:pt idx="67">
                  <c:v>1.384554465217487</c:v>
                </c:pt>
                <c:pt idx="68">
                  <c:v>1.5900734397245908</c:v>
                </c:pt>
                <c:pt idx="69">
                  <c:v>1.7667972698825616</c:v>
                </c:pt>
                <c:pt idx="70">
                  <c:v>1.9121026768314437</c:v>
                </c:pt>
                <c:pt idx="71">
                  <c:v>2.0240112157871288</c:v>
                </c:pt>
                <c:pt idx="72">
                  <c:v>2.1012235316109225</c:v>
                </c:pt>
                <c:pt idx="73">
                  <c:v>2.143138160260524</c:v>
                </c:pt>
                <c:pt idx="74">
                  <c:v>2.1498545217260263</c:v>
                </c:pt>
                <c:pt idx="75">
                  <c:v>2.1221601371315528</c:v>
                </c:pt>
                <c:pt idx="76">
                  <c:v>2.061502487955865</c:v>
                </c:pt>
                <c:pt idx="77">
                  <c:v>1.9699463088579867</c:v>
                </c:pt>
                <c:pt idx="78">
                  <c:v>1.8501174577701907</c:v>
                </c:pt>
                <c:pt idx="79">
                  <c:v>1.7051348287112957</c:v>
                </c:pt>
                <c:pt idx="80">
                  <c:v>1.5385320559741007</c:v>
                </c:pt>
                <c:pt idx="81">
                  <c:v>1.354170995785847</c:v>
                </c:pt>
                <c:pt idx="82">
                  <c:v>1.1561491572989206</c:v>
                </c:pt>
                <c:pt idx="83">
                  <c:v>0.94870338429398915</c:v>
                </c:pt>
                <c:pt idx="84">
                  <c:v>0.73611215922316542</c:v>
                </c:pt>
                <c:pt idx="85">
                  <c:v>0.52259891072030462</c:v>
                </c:pt>
                <c:pt idx="86">
                  <c:v>0.31223865460130662</c:v>
                </c:pt>
                <c:pt idx="87">
                  <c:v>0.10887018840628661</c:v>
                </c:pt>
                <c:pt idx="88">
                  <c:v>-8.3984106018380064E-2</c:v>
                </c:pt>
                <c:pt idx="89">
                  <c:v>-0.26318901381216037</c:v>
                </c:pt>
                <c:pt idx="90">
                  <c:v>-0.42605621541476124</c:v>
                </c:pt>
                <c:pt idx="91">
                  <c:v>-0.57039171392813581</c:v>
                </c:pt>
                <c:pt idx="92">
                  <c:v>-0.6945300119607617</c:v>
                </c:pt>
                <c:pt idx="93">
                  <c:v>-0.79735443749234702</c:v>
                </c:pt>
                <c:pt idx="94">
                  <c:v>-0.87830337879600762</c:v>
                </c:pt>
                <c:pt idx="95">
                  <c:v>-0.93736255081699782</c:v>
                </c:pt>
                <c:pt idx="96">
                  <c:v>-0.97504377014683108</c:v>
                </c:pt>
                <c:pt idx="97">
                  <c:v>-0.9923510536465131</c:v>
                </c:pt>
                <c:pt idx="98">
                  <c:v>-0.99073516819766805</c:v>
                </c:pt>
                <c:pt idx="99">
                  <c:v>-0.97203803809160783</c:v>
                </c:pt>
                <c:pt idx="100">
                  <c:v>-0.93842865526591168</c:v>
                </c:pt>
                <c:pt idx="101">
                  <c:v>-0.89233233017047797</c:v>
                </c:pt>
                <c:pt idx="102">
                  <c:v>-0.83635526298314689</c:v>
                </c:pt>
                <c:pt idx="103">
                  <c:v>-0.77320650308531091</c:v>
                </c:pt>
                <c:pt idx="104">
                  <c:v>-0.70561939750205771</c:v>
                </c:pt>
                <c:pt idx="105">
                  <c:v>-0.63627460625120891</c:v>
                </c:pt>
                <c:pt idx="106">
                  <c:v>-0.56772668555457395</c:v>
                </c:pt>
                <c:pt idx="107">
                  <c:v>-0.50233611139529133</c:v>
                </c:pt>
                <c:pt idx="108">
                  <c:v>-0.44220844004204934</c:v>
                </c:pt>
                <c:pt idx="109">
                  <c:v>-0.38914208420867041</c:v>
                </c:pt>
                <c:pt idx="110">
                  <c:v>-0.34458592982811986</c:v>
                </c:pt>
                <c:pt idx="111">
                  <c:v>-0.30960773622085586</c:v>
                </c:pt>
                <c:pt idx="112">
                  <c:v>-0.28487395962095052</c:v>
                </c:pt>
                <c:pt idx="113">
                  <c:v>-0.27064132492592419</c:v>
                </c:pt>
                <c:pt idx="114">
                  <c:v>-0.26676015171132067</c:v>
                </c:pt>
                <c:pt idx="115">
                  <c:v>-0.27268912653099087</c:v>
                </c:pt>
                <c:pt idx="116">
                  <c:v>-0.28752091259802964</c:v>
                </c:pt>
                <c:pt idx="117">
                  <c:v>-0.31001770792560418</c:v>
                </c:pt>
                <c:pt idx="118">
                  <c:v>-0.33865561105138881</c:v>
                </c:pt>
                <c:pt idx="119">
                  <c:v>-0.37167643586437682</c:v>
                </c:pt>
                <c:pt idx="120">
                  <c:v>-0.40714543908006218</c:v>
                </c:pt>
                <c:pt idx="121">
                  <c:v>-0.44301328970644105</c:v>
                </c:pt>
                <c:pt idx="122">
                  <c:v>-0.47718052231655306</c:v>
                </c:pt>
                <c:pt idx="123">
                  <c:v>-0.50756267669671451</c:v>
                </c:pt>
                <c:pt idx="124">
                  <c:v>-0.53215433576710969</c:v>
                </c:pt>
                <c:pt idx="125">
                  <c:v>-0.54909033054981937</c:v>
                </c:pt>
                <c:pt idx="126">
                  <c:v>-0.55670248311274517</c:v>
                </c:pt>
                <c:pt idx="127">
                  <c:v>-0.55357040238699606</c:v>
                </c:pt>
                <c:pt idx="128">
                  <c:v>-0.53856502901683234</c:v>
                </c:pt>
                <c:pt idx="129">
                  <c:v>-0.51088383850218877</c:v>
                </c:pt>
                <c:pt idx="130">
                  <c:v>-0.47007685061749099</c:v>
                </c:pt>
                <c:pt idx="131">
                  <c:v>-0.41606285063503406</c:v>
                </c:pt>
                <c:pt idx="132">
                  <c:v>-0.34913549705269586</c:v>
                </c:pt>
                <c:pt idx="133">
                  <c:v>-0.2699592639427657</c:v>
                </c:pt>
                <c:pt idx="134">
                  <c:v>-0.17955543633008814</c:v>
                </c:pt>
                <c:pt idx="135">
                  <c:v>-7.9278637016838266E-2</c:v>
                </c:pt>
                <c:pt idx="136">
                  <c:v>2.9215393756635549E-2</c:v>
                </c:pt>
                <c:pt idx="137">
                  <c:v>0.14400982466754531</c:v>
                </c:pt>
                <c:pt idx="138">
                  <c:v>0.26297343343231283</c:v>
                </c:pt>
                <c:pt idx="139">
                  <c:v>0.383812690566601</c:v>
                </c:pt>
                <c:pt idx="140">
                  <c:v>0.50412781559894193</c:v>
                </c:pt>
                <c:pt idx="141">
                  <c:v>0.62147131285269663</c:v>
                </c:pt>
                <c:pt idx="142">
                  <c:v>0.73340745299739629</c:v>
                </c:pt>
                <c:pt idx="143">
                  <c:v>0.83757116674971499</c:v>
                </c:pt>
                <c:pt idx="144">
                  <c:v>0.93172485757213575</c:v>
                </c:pt>
                <c:pt idx="145">
                  <c:v>1.0138117191022693</c:v>
                </c:pt>
                <c:pt idx="146">
                  <c:v>1.0820042574793831</c:v>
                </c:pt>
                <c:pt idx="147">
                  <c:v>1.1347468649532975</c:v>
                </c:pt>
                <c:pt idx="148">
                  <c:v>1.1707914646212014</c:v>
                </c:pt>
                <c:pt idx="149">
                  <c:v>1.1892254416613</c:v>
                </c:pt>
                <c:pt idx="150">
                  <c:v>1.1894912883555042</c:v>
                </c:pt>
                <c:pt idx="151">
                  <c:v>1.1713976125347481</c:v>
                </c:pt>
                <c:pt idx="152">
                  <c:v>1.1351213857098259</c:v>
                </c:pt>
                <c:pt idx="153">
                  <c:v>1.0812015319600301</c:v>
                </c:pt>
                <c:pt idx="154">
                  <c:v>1.0105241757188905</c:v>
                </c:pt>
                <c:pt idx="155">
                  <c:v>0.92430007034775574</c:v>
                </c:pt>
                <c:pt idx="156">
                  <c:v>0.82403491473878832</c:v>
                </c:pt>
                <c:pt idx="157">
                  <c:v>0.71149342767163937</c:v>
                </c:pt>
                <c:pt idx="158">
                  <c:v>0.58865818552519467</c:v>
                </c:pt>
                <c:pt idx="159">
                  <c:v>0.4576843352864412</c:v>
                </c:pt>
                <c:pt idx="160">
                  <c:v>0.32085136954965798</c:v>
                </c:pt>
                <c:pt idx="161">
                  <c:v>0.18051319221211412</c:v>
                </c:pt>
                <c:pt idx="162">
                  <c:v>3.9047712619102018E-2</c:v>
                </c:pt>
                <c:pt idx="163">
                  <c:v>-0.10119281733998607</c:v>
                </c:pt>
                <c:pt idx="164">
                  <c:v>-0.23792956269870078</c:v>
                </c:pt>
                <c:pt idx="165">
                  <c:v>-0.36900188341541618</c:v>
                </c:pt>
                <c:pt idx="166">
                  <c:v>-0.49240816074398475</c:v>
                </c:pt>
                <c:pt idx="167">
                  <c:v>-0.60634183143429154</c:v>
                </c:pt>
                <c:pt idx="168">
                  <c:v>-0.7092219364822544</c:v>
                </c:pt>
                <c:pt idx="169">
                  <c:v>-0.79971765154807539</c:v>
                </c:pt>
                <c:pt idx="170">
                  <c:v>-0.87676643498259899</c:v>
                </c:pt>
                <c:pt idx="171">
                  <c:v>-0.93958560183906381</c:v>
                </c:pt>
                <c:pt idx="172">
                  <c:v>-0.98767730354480199</c:v>
                </c:pt>
                <c:pt idx="173">
                  <c:v>-1.0208270584898471</c:v>
                </c:pt>
                <c:pt idx="174">
                  <c:v>-1.0390961343861231</c:v>
                </c:pt>
                <c:pt idx="175">
                  <c:v>-1.0428082250089565</c:v>
                </c:pt>
                <c:pt idx="176">
                  <c:v>-1.0325309885076486</c:v>
                </c:pt>
                <c:pt idx="177">
                  <c:v>-1.0090531191162069</c:v>
                </c:pt>
                <c:pt idx="178">
                  <c:v>-0.97335770670633692</c:v>
                </c:pt>
                <c:pt idx="179">
                  <c:v>-0.92659269779621167</c:v>
                </c:pt>
                <c:pt idx="180">
                  <c:v>-0.87003930665659091</c:v>
                </c:pt>
                <c:pt idx="181">
                  <c:v>-0.80507923604894571</c:v>
                </c:pt>
                <c:pt idx="182">
                  <c:v>-0.73316155457302579</c:v>
                </c:pt>
                <c:pt idx="183">
                  <c:v>-0.65577004292372509</c:v>
                </c:pt>
                <c:pt idx="184">
                  <c:v>-0.57439176646478884</c:v>
                </c:pt>
                <c:pt idx="185">
                  <c:v>-0.49048755883432094</c:v>
                </c:pt>
                <c:pt idx="186">
                  <c:v>-0.40546501363135024</c:v>
                </c:pt>
                <c:pt idx="187">
                  <c:v>-0.32065448174532279</c:v>
                </c:pt>
                <c:pt idx="188">
                  <c:v>-0.23728846394433459</c:v>
                </c:pt>
                <c:pt idx="189">
                  <c:v>-0.15648467540863625</c:v>
                </c:pt>
                <c:pt idx="190">
                  <c:v>-7.9232944457264559E-2</c:v>
                </c:pt>
                <c:pt idx="191">
                  <c:v>-6.3859951432255133E-3</c:v>
                </c:pt>
                <c:pt idx="192">
                  <c:v>6.1345944139713247E-2</c:v>
                </c:pt>
                <c:pt idx="193">
                  <c:v>0.12339686349960748</c:v>
                </c:pt>
                <c:pt idx="194">
                  <c:v>0.17934327244922685</c:v>
                </c:pt>
                <c:pt idx="195">
                  <c:v>0.22889940207879705</c:v>
                </c:pt>
                <c:pt idx="196">
                  <c:v>0.27190969413035448</c:v>
                </c:pt>
                <c:pt idx="197">
                  <c:v>0.30833900973123285</c:v>
                </c:pt>
                <c:pt idx="198">
                  <c:v>0.33826102177674489</c:v>
                </c:pt>
                <c:pt idx="199">
                  <c:v>0.36184527020960089</c:v>
                </c:pt>
                <c:pt idx="200">
                  <c:v>0.37934335914801454</c:v>
                </c:pt>
                <c:pt idx="201">
                  <c:v>0.39107475985398571</c:v>
                </c:pt>
                <c:pt idx="202">
                  <c:v>0.3974126552167761</c:v>
                </c:pt>
                <c:pt idx="203">
                  <c:v>0.39877022142873864</c:v>
                </c:pt>
                <c:pt idx="204">
                  <c:v>0.39558769281545497</c:v>
                </c:pt>
                <c:pt idx="205">
                  <c:v>0.38832049854063838</c:v>
                </c:pt>
                <c:pt idx="206">
                  <c:v>0.37742869746117896</c:v>
                </c:pt>
                <c:pt idx="207">
                  <c:v>0.3633678721491429</c:v>
                </c:pt>
                <c:pt idx="208">
                  <c:v>0.34658157738581041</c:v>
                </c:pt>
                <c:pt idx="209">
                  <c:v>0.32749537453506655</c:v>
                </c:pt>
                <c:pt idx="210">
                  <c:v>0.30651242321253874</c:v>
                </c:pt>
              </c:numCache>
            </c:numRef>
          </c:val>
          <c:smooth val="0"/>
          <c:extLst>
            <c:ext xmlns:c16="http://schemas.microsoft.com/office/drawing/2014/chart" uri="{C3380CC4-5D6E-409C-BE32-E72D297353CC}">
              <c16:uniqueId val="{00000002-A021-40A6-8EAE-8F5F3F12DAA2}"/>
            </c:ext>
          </c:extLst>
        </c:ser>
        <c:dLbls>
          <c:showLegendKey val="0"/>
          <c:showVal val="0"/>
          <c:showCatName val="0"/>
          <c:showSerName val="0"/>
          <c:showPercent val="0"/>
          <c:showBubbleSize val="0"/>
        </c:dLbls>
        <c:smooth val="0"/>
        <c:axId val="700855808"/>
        <c:axId val="700857344"/>
      </c:lineChart>
      <c:dateAx>
        <c:axId val="700855808"/>
        <c:scaling>
          <c:orientation val="minMax"/>
          <c:max val="45200"/>
          <c:min val="29221"/>
        </c:scaling>
        <c:delete val="0"/>
        <c:axPos val="b"/>
        <c:numFmt formatCode="yyyy" sourceLinked="0"/>
        <c:majorTickMark val="out"/>
        <c:minorTickMark val="out"/>
        <c:tickLblPos val="nextTo"/>
        <c:crossAx val="700857344"/>
        <c:crossesAt val="-50"/>
        <c:auto val="1"/>
        <c:lblOffset val="100"/>
        <c:baseTimeUnit val="months"/>
        <c:majorUnit val="36"/>
        <c:majorTimeUnit val="months"/>
        <c:minorUnit val="12"/>
        <c:minorTimeUnit val="months"/>
      </c:dateAx>
      <c:valAx>
        <c:axId val="700857344"/>
        <c:scaling>
          <c:orientation val="minMax"/>
          <c:max val="4"/>
          <c:min val="-4"/>
        </c:scaling>
        <c:delete val="0"/>
        <c:axPos val="l"/>
        <c:majorGridlines>
          <c:spPr>
            <a:ln>
              <a:solidFill>
                <a:schemeClr val="accent6"/>
              </a:solidFill>
            </a:ln>
          </c:spPr>
        </c:majorGridlines>
        <c:numFmt formatCode="0" sourceLinked="0"/>
        <c:majorTickMark val="out"/>
        <c:minorTickMark val="none"/>
        <c:tickLblPos val="nextTo"/>
        <c:spPr>
          <a:ln>
            <a:noFill/>
          </a:ln>
        </c:spPr>
        <c:crossAx val="700855808"/>
        <c:crosses val="autoZero"/>
        <c:crossBetween val="between"/>
      </c:valAx>
    </c:plotArea>
    <c:legend>
      <c:legendPos val="r"/>
      <c:layout>
        <c:manualLayout>
          <c:xMode val="edge"/>
          <c:yMode val="edge"/>
          <c:x val="8.0734663935509471E-4"/>
          <c:y val="0.93474353682012623"/>
          <c:w val="0.53188903694730472"/>
          <c:h val="6.5256567193806653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672245440197741E-2"/>
          <c:y val="7.9832888165145818E-2"/>
          <c:w val="0.88613767791221221"/>
          <c:h val="0.73808387387699881"/>
        </c:manualLayout>
      </c:layout>
      <c:lineChart>
        <c:grouping val="standard"/>
        <c:varyColors val="0"/>
        <c:ser>
          <c:idx val="4"/>
          <c:order val="3"/>
          <c:tx>
            <c:v>Udlån/BNP (bred)</c:v>
          </c:tx>
          <c:spPr>
            <a:ln w="28575">
              <a:solidFill>
                <a:schemeClr val="accent1"/>
              </a:solidFill>
              <a:prstDash val="solid"/>
            </a:ln>
          </c:spPr>
          <c:marker>
            <c:symbol val="none"/>
          </c:marker>
          <c:cat>
            <c:numRef>
              <c:f>Udlånsserier!$A$8:$A$520</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Udlånsserier!$F$8:$F$520</c:f>
              <c:numCache>
                <c:formatCode>0.00</c:formatCode>
                <c:ptCount val="171"/>
                <c:pt idx="0">
                  <c:v>115.18513622093698</c:v>
                </c:pt>
                <c:pt idx="1">
                  <c:v>116.57184982592939</c:v>
                </c:pt>
                <c:pt idx="2">
                  <c:v>115.17838818075955</c:v>
                </c:pt>
                <c:pt idx="3">
                  <c:v>113.70058172734218</c:v>
                </c:pt>
                <c:pt idx="4">
                  <c:v>112.30437758291588</c:v>
                </c:pt>
                <c:pt idx="5">
                  <c:v>111.26812745920627</c:v>
                </c:pt>
                <c:pt idx="6">
                  <c:v>108.99262740144169</c:v>
                </c:pt>
                <c:pt idx="7">
                  <c:v>106.59242203400865</c:v>
                </c:pt>
                <c:pt idx="8">
                  <c:v>105.61063586608954</c:v>
                </c:pt>
                <c:pt idx="9">
                  <c:v>106.6446510210296</c:v>
                </c:pt>
                <c:pt idx="10">
                  <c:v>106.89062908505062</c:v>
                </c:pt>
                <c:pt idx="11">
                  <c:v>107.76419420220151</c:v>
                </c:pt>
                <c:pt idx="12">
                  <c:v>108.87383478049153</c:v>
                </c:pt>
                <c:pt idx="13">
                  <c:v>111.41752046256792</c:v>
                </c:pt>
                <c:pt idx="14">
                  <c:v>111.69758753544363</c:v>
                </c:pt>
                <c:pt idx="15">
                  <c:v>113.50694377193631</c:v>
                </c:pt>
                <c:pt idx="16">
                  <c:v>115.11635204395878</c:v>
                </c:pt>
                <c:pt idx="17">
                  <c:v>118.06137424013765</c:v>
                </c:pt>
                <c:pt idx="18">
                  <c:v>118.74686929034782</c:v>
                </c:pt>
                <c:pt idx="19">
                  <c:v>127.04753502894303</c:v>
                </c:pt>
                <c:pt idx="20">
                  <c:v>129.20057663571032</c:v>
                </c:pt>
                <c:pt idx="21">
                  <c:v>133.53128512424774</c:v>
                </c:pt>
                <c:pt idx="22">
                  <c:v>135.16897238477335</c:v>
                </c:pt>
                <c:pt idx="23">
                  <c:v>140.27299686717092</c:v>
                </c:pt>
                <c:pt idx="24">
                  <c:v>140.67385079412077</c:v>
                </c:pt>
                <c:pt idx="25">
                  <c:v>143.68650596462672</c:v>
                </c:pt>
                <c:pt idx="26">
                  <c:v>145.19726587327878</c:v>
                </c:pt>
                <c:pt idx="27">
                  <c:v>150.17182107469935</c:v>
                </c:pt>
                <c:pt idx="28">
                  <c:v>148.96809713752731</c:v>
                </c:pt>
                <c:pt idx="29">
                  <c:v>150.86739521289698</c:v>
                </c:pt>
                <c:pt idx="30">
                  <c:v>152.09725017143521</c:v>
                </c:pt>
                <c:pt idx="31">
                  <c:v>156.63945762986432</c:v>
                </c:pt>
                <c:pt idx="32">
                  <c:v>154.89923924500738</c:v>
                </c:pt>
                <c:pt idx="33">
                  <c:v>155.73134834948758</c:v>
                </c:pt>
                <c:pt idx="34">
                  <c:v>155.0550807946957</c:v>
                </c:pt>
                <c:pt idx="35">
                  <c:v>158.58453958455519</c:v>
                </c:pt>
                <c:pt idx="36">
                  <c:v>158.53811701716697</c:v>
                </c:pt>
                <c:pt idx="37">
                  <c:v>157.30910367465026</c:v>
                </c:pt>
                <c:pt idx="38">
                  <c:v>156.66326713936479</c:v>
                </c:pt>
                <c:pt idx="39">
                  <c:v>157.48106007825734</c:v>
                </c:pt>
                <c:pt idx="40">
                  <c:v>159.16214373838977</c:v>
                </c:pt>
                <c:pt idx="41">
                  <c:v>160.08530092747043</c:v>
                </c:pt>
                <c:pt idx="42">
                  <c:v>156.63642031434605</c:v>
                </c:pt>
                <c:pt idx="43">
                  <c:v>157.52244620077892</c:v>
                </c:pt>
                <c:pt idx="44">
                  <c:v>155.24118070693348</c:v>
                </c:pt>
                <c:pt idx="45">
                  <c:v>153.48797561614046</c:v>
                </c:pt>
                <c:pt idx="46">
                  <c:v>150.01150993057342</c:v>
                </c:pt>
                <c:pt idx="47">
                  <c:v>146.19707327825284</c:v>
                </c:pt>
                <c:pt idx="48">
                  <c:v>143.88213941263007</c:v>
                </c:pt>
                <c:pt idx="49">
                  <c:v>143.06457049633349</c:v>
                </c:pt>
                <c:pt idx="50">
                  <c:v>142.19422658348859</c:v>
                </c:pt>
                <c:pt idx="51">
                  <c:v>140.88109694236911</c:v>
                </c:pt>
                <c:pt idx="52">
                  <c:v>140.75727708298723</c:v>
                </c:pt>
                <c:pt idx="53">
                  <c:v>137.38169656168208</c:v>
                </c:pt>
                <c:pt idx="54">
                  <c:v>133.32440357100893</c:v>
                </c:pt>
                <c:pt idx="55">
                  <c:v>130.24624768214338</c:v>
                </c:pt>
                <c:pt idx="56">
                  <c:v>128.57717864811718</c:v>
                </c:pt>
                <c:pt idx="57">
                  <c:v>128.24461613181273</c:v>
                </c:pt>
                <c:pt idx="58">
                  <c:v>127.51553854605801</c:v>
                </c:pt>
                <c:pt idx="59">
                  <c:v>128.92906638485846</c:v>
                </c:pt>
                <c:pt idx="60">
                  <c:v>130.36902000507067</c:v>
                </c:pt>
                <c:pt idx="61">
                  <c:v>129.61364000456351</c:v>
                </c:pt>
                <c:pt idx="62">
                  <c:v>129.20755670077503</c:v>
                </c:pt>
                <c:pt idx="63">
                  <c:v>128.45459770937094</c:v>
                </c:pt>
                <c:pt idx="64">
                  <c:v>129.29823086821011</c:v>
                </c:pt>
                <c:pt idx="65">
                  <c:v>129.73162975315736</c:v>
                </c:pt>
                <c:pt idx="66">
                  <c:v>130.95408757168585</c:v>
                </c:pt>
                <c:pt idx="67">
                  <c:v>131.24854374676283</c:v>
                </c:pt>
                <c:pt idx="68">
                  <c:v>133.13511342863379</c:v>
                </c:pt>
                <c:pt idx="69">
                  <c:v>136.38155513896589</c:v>
                </c:pt>
                <c:pt idx="70">
                  <c:v>138.16834143057147</c:v>
                </c:pt>
                <c:pt idx="71">
                  <c:v>138.94256368461879</c:v>
                </c:pt>
                <c:pt idx="72">
                  <c:v>142.39322866904257</c:v>
                </c:pt>
                <c:pt idx="73">
                  <c:v>143.52641579534128</c:v>
                </c:pt>
                <c:pt idx="74">
                  <c:v>142.40300204803771</c:v>
                </c:pt>
                <c:pt idx="75">
                  <c:v>143.77244886589534</c:v>
                </c:pt>
                <c:pt idx="76">
                  <c:v>149.27218302630848</c:v>
                </c:pt>
                <c:pt idx="77">
                  <c:v>147.09471599248744</c:v>
                </c:pt>
                <c:pt idx="78">
                  <c:v>151.51258120499847</c:v>
                </c:pt>
                <c:pt idx="79">
                  <c:v>150.41621406358635</c:v>
                </c:pt>
                <c:pt idx="80">
                  <c:v>151.49409553851805</c:v>
                </c:pt>
                <c:pt idx="81">
                  <c:v>153.79458264507238</c:v>
                </c:pt>
                <c:pt idx="82">
                  <c:v>156.07493884679303</c:v>
                </c:pt>
                <c:pt idx="83">
                  <c:v>160.34148799483438</c:v>
                </c:pt>
                <c:pt idx="84">
                  <c:v>159.79735011999446</c:v>
                </c:pt>
                <c:pt idx="85">
                  <c:v>159.19099106183171</c:v>
                </c:pt>
                <c:pt idx="86">
                  <c:v>161.50853622127383</c:v>
                </c:pt>
                <c:pt idx="87">
                  <c:v>160.65760470083526</c:v>
                </c:pt>
                <c:pt idx="88">
                  <c:v>164.98811534418917</c:v>
                </c:pt>
                <c:pt idx="89">
                  <c:v>167.39662783450723</c:v>
                </c:pt>
                <c:pt idx="90">
                  <c:v>169.39251896516211</c:v>
                </c:pt>
                <c:pt idx="91">
                  <c:v>168.37523628573655</c:v>
                </c:pt>
                <c:pt idx="92">
                  <c:v>173.78650548211718</c:v>
                </c:pt>
                <c:pt idx="93">
                  <c:v>174.88358602930828</c:v>
                </c:pt>
                <c:pt idx="94">
                  <c:v>176.94450121058796</c:v>
                </c:pt>
                <c:pt idx="95">
                  <c:v>179.5446293259364</c:v>
                </c:pt>
                <c:pt idx="96">
                  <c:v>185.74298917628428</c:v>
                </c:pt>
                <c:pt idx="97">
                  <c:v>189.5597467157564</c:v>
                </c:pt>
                <c:pt idx="98">
                  <c:v>192.57030966949321</c:v>
                </c:pt>
                <c:pt idx="99">
                  <c:v>198.57620703236037</c:v>
                </c:pt>
                <c:pt idx="100">
                  <c:v>204.45745721171767</c:v>
                </c:pt>
                <c:pt idx="101">
                  <c:v>210.34740083928293</c:v>
                </c:pt>
                <c:pt idx="102">
                  <c:v>215.08316141201053</c:v>
                </c:pt>
                <c:pt idx="103">
                  <c:v>220.72067886622247</c:v>
                </c:pt>
                <c:pt idx="104">
                  <c:v>222.80868142400467</c:v>
                </c:pt>
                <c:pt idx="105">
                  <c:v>225.23566042437756</c:v>
                </c:pt>
                <c:pt idx="106">
                  <c:v>228.59026977099307</c:v>
                </c:pt>
                <c:pt idx="107">
                  <c:v>233.7633770254352</c:v>
                </c:pt>
                <c:pt idx="108">
                  <c:v>236.59178065904123</c:v>
                </c:pt>
                <c:pt idx="109">
                  <c:v>237.83286964346792</c:v>
                </c:pt>
                <c:pt idx="110">
                  <c:v>238.52374915378783</c:v>
                </c:pt>
                <c:pt idx="111">
                  <c:v>240.33263506577174</c:v>
                </c:pt>
                <c:pt idx="112">
                  <c:v>245.44644114867032</c:v>
                </c:pt>
                <c:pt idx="113">
                  <c:v>249.16158964440606</c:v>
                </c:pt>
                <c:pt idx="114">
                  <c:v>255.97292178979279</c:v>
                </c:pt>
                <c:pt idx="115">
                  <c:v>260.53313360033133</c:v>
                </c:pt>
                <c:pt idx="116">
                  <c:v>261.69231859676199</c:v>
                </c:pt>
                <c:pt idx="117">
                  <c:v>257.7482647016285</c:v>
                </c:pt>
                <c:pt idx="118">
                  <c:v>253.15567939185496</c:v>
                </c:pt>
                <c:pt idx="119">
                  <c:v>248.75976006711741</c:v>
                </c:pt>
                <c:pt idx="120">
                  <c:v>247.75288791884185</c:v>
                </c:pt>
                <c:pt idx="121">
                  <c:v>248.00746996661127</c:v>
                </c:pt>
                <c:pt idx="122">
                  <c:v>253.90111585792803</c:v>
                </c:pt>
                <c:pt idx="123">
                  <c:v>256.04843469894058</c:v>
                </c:pt>
                <c:pt idx="124">
                  <c:v>258.225148697706</c:v>
                </c:pt>
                <c:pt idx="125">
                  <c:v>258.16130428712228</c:v>
                </c:pt>
                <c:pt idx="126">
                  <c:v>255.03890681855265</c:v>
                </c:pt>
                <c:pt idx="127">
                  <c:v>257.2842795951039</c:v>
                </c:pt>
                <c:pt idx="128">
                  <c:v>255.677371051308</c:v>
                </c:pt>
                <c:pt idx="129">
                  <c:v>253.35089707113161</c:v>
                </c:pt>
                <c:pt idx="130">
                  <c:v>252.25303977441604</c:v>
                </c:pt>
                <c:pt idx="131">
                  <c:v>246.22893106144818</c:v>
                </c:pt>
                <c:pt idx="132">
                  <c:v>245.66084839701486</c:v>
                </c:pt>
                <c:pt idx="133">
                  <c:v>243.60224650005117</c:v>
                </c:pt>
                <c:pt idx="134">
                  <c:v>248.35019097924288</c:v>
                </c:pt>
                <c:pt idx="135">
                  <c:v>247.15431615790317</c:v>
                </c:pt>
                <c:pt idx="136">
                  <c:v>247.28171518580032</c:v>
                </c:pt>
                <c:pt idx="137">
                  <c:v>244.10660025599196</c:v>
                </c:pt>
                <c:pt idx="138">
                  <c:v>246.44097979724498</c:v>
                </c:pt>
                <c:pt idx="139">
                  <c:v>245.24367848435585</c:v>
                </c:pt>
                <c:pt idx="140">
                  <c:v>245.01558240702738</c:v>
                </c:pt>
                <c:pt idx="141">
                  <c:v>245.32667224510703</c:v>
                </c:pt>
                <c:pt idx="142">
                  <c:v>247.22728081069704</c:v>
                </c:pt>
                <c:pt idx="143">
                  <c:v>242.75088543777818</c:v>
                </c:pt>
                <c:pt idx="144">
                  <c:v>239.69253843269593</c:v>
                </c:pt>
                <c:pt idx="145">
                  <c:v>237.01283655405717</c:v>
                </c:pt>
                <c:pt idx="146">
                  <c:v>235.74952927669344</c:v>
                </c:pt>
                <c:pt idx="147">
                  <c:v>234.47733698130415</c:v>
                </c:pt>
                <c:pt idx="148">
                  <c:v>234.78700590640616</c:v>
                </c:pt>
                <c:pt idx="149">
                  <c:v>235.61761381617617</c:v>
                </c:pt>
                <c:pt idx="150">
                  <c:v>235.3754818467055</c:v>
                </c:pt>
                <c:pt idx="151">
                  <c:v>235.15466205121376</c:v>
                </c:pt>
                <c:pt idx="152">
                  <c:v>239.03792116273945</c:v>
                </c:pt>
                <c:pt idx="153">
                  <c:v>242.13447732446153</c:v>
                </c:pt>
                <c:pt idx="154">
                  <c:v>245.49408335508568</c:v>
                </c:pt>
                <c:pt idx="155">
                  <c:v>247.34006923409783</c:v>
                </c:pt>
                <c:pt idx="156">
                  <c:v>246.00485896112835</c:v>
                </c:pt>
                <c:pt idx="157">
                  <c:v>250.94190600522194</c:v>
                </c:pt>
                <c:pt idx="158">
                  <c:v>237.24162617146823</c:v>
                </c:pt>
                <c:pt idx="159">
                  <c:v>237.95644118914259</c:v>
                </c:pt>
                <c:pt idx="160">
                  <c:v>238.74332991277575</c:v>
                </c:pt>
                <c:pt idx="161">
                  <c:v>233.99259626918146</c:v>
                </c:pt>
                <c:pt idx="162">
                  <c:v>232.56608045279972</c:v>
                </c:pt>
                <c:pt idx="163">
                  <c:v>228.99509938448267</c:v>
                </c:pt>
                <c:pt idx="164">
                  <c:v>225.15316552250192</c:v>
                </c:pt>
                <c:pt idx="165">
                  <c:v>220.52483161868111</c:v>
                </c:pt>
                <c:pt idx="166">
                  <c:v>219.84612898592357</c:v>
                </c:pt>
                <c:pt idx="167">
                  <c:v>218.25387576367552</c:v>
                </c:pt>
                <c:pt idx="168">
                  <c:v>214.31226441435149</c:v>
                </c:pt>
                <c:pt idx="169">
                  <c:v>207.91791489809523</c:v>
                </c:pt>
              </c:numCache>
            </c:numRef>
          </c:val>
          <c:smooth val="0"/>
          <c:extLst>
            <c:ext xmlns:c16="http://schemas.microsoft.com/office/drawing/2014/chart" uri="{C3380CC4-5D6E-409C-BE32-E72D297353CC}">
              <c16:uniqueId val="{00000000-48EB-46A5-9E54-3E64BF651EDB}"/>
            </c:ext>
          </c:extLst>
        </c:ser>
        <c:ser>
          <c:idx val="3"/>
          <c:order val="4"/>
          <c:tx>
            <c:v>Udlån/BNP (smal)</c:v>
          </c:tx>
          <c:spPr>
            <a:ln w="28575">
              <a:solidFill>
                <a:schemeClr val="accent2"/>
              </a:solidFill>
              <a:prstDash val="solid"/>
            </a:ln>
          </c:spPr>
          <c:marker>
            <c:symbol val="none"/>
          </c:marker>
          <c:cat>
            <c:numRef>
              <c:f>Udlånsserier!$A$8:$A$520</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Udlånsserier!$E$8:$E$520</c:f>
              <c:numCache>
                <c:formatCode>0.00</c:formatCode>
                <c:ptCount val="171"/>
                <c:pt idx="0">
                  <c:v>98.456241794378315</c:v>
                </c:pt>
                <c:pt idx="1">
                  <c:v>99.536372672376942</c:v>
                </c:pt>
                <c:pt idx="2">
                  <c:v>98.308731762066827</c:v>
                </c:pt>
                <c:pt idx="3">
                  <c:v>97.06912951451136</c:v>
                </c:pt>
                <c:pt idx="4">
                  <c:v>95.776701544135932</c:v>
                </c:pt>
                <c:pt idx="5">
                  <c:v>94.843380708285622</c:v>
                </c:pt>
                <c:pt idx="6">
                  <c:v>92.86529702520194</c:v>
                </c:pt>
                <c:pt idx="7">
                  <c:v>90.853903661507076</c:v>
                </c:pt>
                <c:pt idx="8">
                  <c:v>89.96173860767432</c:v>
                </c:pt>
                <c:pt idx="9">
                  <c:v>90.831781789198956</c:v>
                </c:pt>
                <c:pt idx="10">
                  <c:v>91.022289019741891</c:v>
                </c:pt>
                <c:pt idx="11">
                  <c:v>91.705287341647079</c:v>
                </c:pt>
                <c:pt idx="12">
                  <c:v>92.767062295317572</c:v>
                </c:pt>
                <c:pt idx="13">
                  <c:v>94.843227540090851</c:v>
                </c:pt>
                <c:pt idx="14">
                  <c:v>95.051037458353619</c:v>
                </c:pt>
                <c:pt idx="15">
                  <c:v>96.279755351695513</c:v>
                </c:pt>
                <c:pt idx="16">
                  <c:v>97.699576838588001</c:v>
                </c:pt>
                <c:pt idx="17">
                  <c:v>100.24637861668808</c:v>
                </c:pt>
                <c:pt idx="18">
                  <c:v>100.77836359332505</c:v>
                </c:pt>
                <c:pt idx="19">
                  <c:v>107.31874346488462</c:v>
                </c:pt>
                <c:pt idx="20">
                  <c:v>109.06668152387837</c:v>
                </c:pt>
                <c:pt idx="21">
                  <c:v>112.52941132809408</c:v>
                </c:pt>
                <c:pt idx="22">
                  <c:v>114.34306442528859</c:v>
                </c:pt>
                <c:pt idx="23">
                  <c:v>118.29246387518957</c:v>
                </c:pt>
                <c:pt idx="24">
                  <c:v>118.75370816696307</c:v>
                </c:pt>
                <c:pt idx="25">
                  <c:v>121.01285977682967</c:v>
                </c:pt>
                <c:pt idx="26">
                  <c:v>122.33067301127878</c:v>
                </c:pt>
                <c:pt idx="27">
                  <c:v>125.86801875927533</c:v>
                </c:pt>
                <c:pt idx="28">
                  <c:v>124.90380440855951</c:v>
                </c:pt>
                <c:pt idx="29">
                  <c:v>126.21374287564238</c:v>
                </c:pt>
                <c:pt idx="30">
                  <c:v>127.10355304964673</c:v>
                </c:pt>
                <c:pt idx="31">
                  <c:v>130.06394869266759</c:v>
                </c:pt>
                <c:pt idx="32">
                  <c:v>128.60498645683256</c:v>
                </c:pt>
                <c:pt idx="33">
                  <c:v>129.13070290376325</c:v>
                </c:pt>
                <c:pt idx="34">
                  <c:v>128.42988531664625</c:v>
                </c:pt>
                <c:pt idx="35">
                  <c:v>130.77380576609991</c:v>
                </c:pt>
                <c:pt idx="36">
                  <c:v>130.81426935744705</c:v>
                </c:pt>
                <c:pt idx="37">
                  <c:v>129.80799360692907</c:v>
                </c:pt>
                <c:pt idx="38">
                  <c:v>128.92934506993663</c:v>
                </c:pt>
                <c:pt idx="39">
                  <c:v>129.59913061844409</c:v>
                </c:pt>
                <c:pt idx="40">
                  <c:v>130.10518960346616</c:v>
                </c:pt>
                <c:pt idx="41">
                  <c:v>130.7286180344658</c:v>
                </c:pt>
                <c:pt idx="42">
                  <c:v>127.97838058665936</c:v>
                </c:pt>
                <c:pt idx="43">
                  <c:v>128.59335141993861</c:v>
                </c:pt>
                <c:pt idx="44">
                  <c:v>126.72691095628581</c:v>
                </c:pt>
                <c:pt idx="45">
                  <c:v>125.4367147495217</c:v>
                </c:pt>
                <c:pt idx="46">
                  <c:v>122.83771941550326</c:v>
                </c:pt>
                <c:pt idx="47">
                  <c:v>120.02348849498819</c:v>
                </c:pt>
                <c:pt idx="48">
                  <c:v>118.08504627468801</c:v>
                </c:pt>
                <c:pt idx="49">
                  <c:v>117.47267194867447</c:v>
                </c:pt>
                <c:pt idx="50">
                  <c:v>117.03867658799707</c:v>
                </c:pt>
                <c:pt idx="51">
                  <c:v>116.70450597532573</c:v>
                </c:pt>
                <c:pt idx="52">
                  <c:v>116.70646867518846</c:v>
                </c:pt>
                <c:pt idx="53">
                  <c:v>114.08652399539369</c:v>
                </c:pt>
                <c:pt idx="54">
                  <c:v>110.99345335958786</c:v>
                </c:pt>
                <c:pt idx="55">
                  <c:v>108.55749372271994</c:v>
                </c:pt>
                <c:pt idx="56">
                  <c:v>107.20969621044574</c:v>
                </c:pt>
                <c:pt idx="57">
                  <c:v>107.06633980229579</c:v>
                </c:pt>
                <c:pt idx="58">
                  <c:v>106.46010314090957</c:v>
                </c:pt>
                <c:pt idx="59">
                  <c:v>107.73725159246941</c:v>
                </c:pt>
                <c:pt idx="60">
                  <c:v>108.92680616800983</c:v>
                </c:pt>
                <c:pt idx="61">
                  <c:v>108.49805047236727</c:v>
                </c:pt>
                <c:pt idx="62">
                  <c:v>108.21729919263694</c:v>
                </c:pt>
                <c:pt idx="63">
                  <c:v>107.78435130340492</c:v>
                </c:pt>
                <c:pt idx="64">
                  <c:v>108.43341458135511</c:v>
                </c:pt>
                <c:pt idx="65">
                  <c:v>108.91114694023084</c:v>
                </c:pt>
                <c:pt idx="66">
                  <c:v>110.05363203823786</c:v>
                </c:pt>
                <c:pt idx="67">
                  <c:v>110.43150150388976</c:v>
                </c:pt>
                <c:pt idx="68">
                  <c:v>112.04073974396667</c:v>
                </c:pt>
                <c:pt idx="69">
                  <c:v>114.8759358681053</c:v>
                </c:pt>
                <c:pt idx="70">
                  <c:v>116.41042717084331</c:v>
                </c:pt>
                <c:pt idx="71">
                  <c:v>117.0669443445814</c:v>
                </c:pt>
                <c:pt idx="72">
                  <c:v>119.21784483914047</c:v>
                </c:pt>
                <c:pt idx="73">
                  <c:v>120.74598551820858</c:v>
                </c:pt>
                <c:pt idx="74">
                  <c:v>120.80040149496405</c:v>
                </c:pt>
                <c:pt idx="75">
                  <c:v>120.28760222828441</c:v>
                </c:pt>
                <c:pt idx="76">
                  <c:v>120.28525827823519</c:v>
                </c:pt>
                <c:pt idx="77">
                  <c:v>119.95033124846475</c:v>
                </c:pt>
                <c:pt idx="78">
                  <c:v>120.52341831789302</c:v>
                </c:pt>
                <c:pt idx="79">
                  <c:v>119.3962614893176</c:v>
                </c:pt>
                <c:pt idx="80">
                  <c:v>121.48338368901675</c:v>
                </c:pt>
                <c:pt idx="81">
                  <c:v>121.97470043415994</c:v>
                </c:pt>
                <c:pt idx="82">
                  <c:v>122.77385751020738</c:v>
                </c:pt>
                <c:pt idx="83">
                  <c:v>125.04964718361093</c:v>
                </c:pt>
                <c:pt idx="84">
                  <c:v>125.73954841009143</c:v>
                </c:pt>
                <c:pt idx="85">
                  <c:v>126.25870328359487</c:v>
                </c:pt>
                <c:pt idx="86">
                  <c:v>127.67408520389387</c:v>
                </c:pt>
                <c:pt idx="87">
                  <c:v>128.12369410524985</c:v>
                </c:pt>
                <c:pt idx="88">
                  <c:v>130.42346806008308</c:v>
                </c:pt>
                <c:pt idx="89">
                  <c:v>132.46290951523039</c:v>
                </c:pt>
                <c:pt idx="90">
                  <c:v>133.64127733468902</c:v>
                </c:pt>
                <c:pt idx="91">
                  <c:v>135.09894816425387</c:v>
                </c:pt>
                <c:pt idx="92">
                  <c:v>137.17551399972416</c:v>
                </c:pt>
                <c:pt idx="93">
                  <c:v>138.57423576378864</c:v>
                </c:pt>
                <c:pt idx="94">
                  <c:v>138.59503156159226</c:v>
                </c:pt>
                <c:pt idx="95">
                  <c:v>140.08921445528185</c:v>
                </c:pt>
                <c:pt idx="96">
                  <c:v>143.5814439886708</c:v>
                </c:pt>
                <c:pt idx="97">
                  <c:v>146.01321861139894</c:v>
                </c:pt>
                <c:pt idx="98">
                  <c:v>147.786204331546</c:v>
                </c:pt>
                <c:pt idx="99">
                  <c:v>151.716594317004</c:v>
                </c:pt>
                <c:pt idx="100">
                  <c:v>154.03256665523867</c:v>
                </c:pt>
                <c:pt idx="101">
                  <c:v>157.42738598706845</c:v>
                </c:pt>
                <c:pt idx="102">
                  <c:v>159.13851584205153</c:v>
                </c:pt>
                <c:pt idx="103">
                  <c:v>162.99887567419603</c:v>
                </c:pt>
                <c:pt idx="104">
                  <c:v>166.12500447698375</c:v>
                </c:pt>
                <c:pt idx="105">
                  <c:v>170.85417261992836</c:v>
                </c:pt>
                <c:pt idx="106">
                  <c:v>173.86715712576563</c:v>
                </c:pt>
                <c:pt idx="107">
                  <c:v>177.98310283501064</c:v>
                </c:pt>
                <c:pt idx="108">
                  <c:v>179.71043604932785</c:v>
                </c:pt>
                <c:pt idx="109">
                  <c:v>181.47915003583259</c:v>
                </c:pt>
                <c:pt idx="110">
                  <c:v>181.58321538382998</c:v>
                </c:pt>
                <c:pt idx="111">
                  <c:v>184.07476838667779</c:v>
                </c:pt>
                <c:pt idx="112">
                  <c:v>184.9539876442023</c:v>
                </c:pt>
                <c:pt idx="113">
                  <c:v>188.25645156206662</c:v>
                </c:pt>
                <c:pt idx="114">
                  <c:v>190.55461590117054</c:v>
                </c:pt>
                <c:pt idx="115">
                  <c:v>193.76308398478596</c:v>
                </c:pt>
                <c:pt idx="116">
                  <c:v>193.33074395599951</c:v>
                </c:pt>
                <c:pt idx="117">
                  <c:v>191.26039024582334</c:v>
                </c:pt>
                <c:pt idx="118">
                  <c:v>188.1813565148903</c:v>
                </c:pt>
                <c:pt idx="119">
                  <c:v>185.99190452145345</c:v>
                </c:pt>
                <c:pt idx="120">
                  <c:v>183.66332501617399</c:v>
                </c:pt>
                <c:pt idx="121">
                  <c:v>181.82916789761686</c:v>
                </c:pt>
                <c:pt idx="122">
                  <c:v>181.74247401513998</c:v>
                </c:pt>
                <c:pt idx="123">
                  <c:v>181.54056540155946</c:v>
                </c:pt>
                <c:pt idx="124">
                  <c:v>181.11901473958056</c:v>
                </c:pt>
                <c:pt idx="125">
                  <c:v>180.5235814665559</c:v>
                </c:pt>
                <c:pt idx="126">
                  <c:v>177.78628422942546</c:v>
                </c:pt>
                <c:pt idx="127">
                  <c:v>176.21549428084433</c:v>
                </c:pt>
                <c:pt idx="128">
                  <c:v>175.49212378266813</c:v>
                </c:pt>
                <c:pt idx="129">
                  <c:v>174.63464547135757</c:v>
                </c:pt>
                <c:pt idx="130">
                  <c:v>174.09356969201914</c:v>
                </c:pt>
                <c:pt idx="131">
                  <c:v>173.11402656865386</c:v>
                </c:pt>
                <c:pt idx="132">
                  <c:v>171.8408913205588</c:v>
                </c:pt>
                <c:pt idx="133">
                  <c:v>170.60090735942285</c:v>
                </c:pt>
                <c:pt idx="134">
                  <c:v>170.01148070533276</c:v>
                </c:pt>
                <c:pt idx="135">
                  <c:v>169.23566150581263</c:v>
                </c:pt>
                <c:pt idx="136">
                  <c:v>167.99761136110675</c:v>
                </c:pt>
                <c:pt idx="137">
                  <c:v>167.00603920351637</c:v>
                </c:pt>
                <c:pt idx="138">
                  <c:v>166.30255129992852</c:v>
                </c:pt>
                <c:pt idx="139">
                  <c:v>165.69416671069413</c:v>
                </c:pt>
                <c:pt idx="140">
                  <c:v>165.70159150152514</c:v>
                </c:pt>
                <c:pt idx="141">
                  <c:v>164.69667063911672</c:v>
                </c:pt>
                <c:pt idx="142">
                  <c:v>164.14702219575622</c:v>
                </c:pt>
                <c:pt idx="143">
                  <c:v>162.63665157428767</c:v>
                </c:pt>
                <c:pt idx="144">
                  <c:v>162.30566112735266</c:v>
                </c:pt>
                <c:pt idx="145">
                  <c:v>160.88944737901616</c:v>
                </c:pt>
                <c:pt idx="146">
                  <c:v>159.8971064815822</c:v>
                </c:pt>
                <c:pt idx="147">
                  <c:v>158.39289038079482</c:v>
                </c:pt>
                <c:pt idx="148">
                  <c:v>159.31511508164755</c:v>
                </c:pt>
                <c:pt idx="149">
                  <c:v>159.65284665376186</c:v>
                </c:pt>
                <c:pt idx="150">
                  <c:v>158.85505090785435</c:v>
                </c:pt>
                <c:pt idx="151">
                  <c:v>157.97113882998443</c:v>
                </c:pt>
                <c:pt idx="152">
                  <c:v>157.7960553094282</c:v>
                </c:pt>
                <c:pt idx="153">
                  <c:v>157.21027832299797</c:v>
                </c:pt>
                <c:pt idx="154">
                  <c:v>157.52826265943079</c:v>
                </c:pt>
                <c:pt idx="155">
                  <c:v>157.69689105663176</c:v>
                </c:pt>
                <c:pt idx="156">
                  <c:v>157.5833580046185</c:v>
                </c:pt>
                <c:pt idx="157">
                  <c:v>158.82863789490034</c:v>
                </c:pt>
                <c:pt idx="158">
                  <c:v>159.26746971539262</c:v>
                </c:pt>
                <c:pt idx="159">
                  <c:v>159.24107994773556</c:v>
                </c:pt>
                <c:pt idx="160">
                  <c:v>159.10117261024703</c:v>
                </c:pt>
                <c:pt idx="161">
                  <c:v>154.89037215759686</c:v>
                </c:pt>
                <c:pt idx="162">
                  <c:v>153.38886228783511</c:v>
                </c:pt>
                <c:pt idx="163">
                  <c:v>150.87864032831291</c:v>
                </c:pt>
                <c:pt idx="164">
                  <c:v>149.32685342009205</c:v>
                </c:pt>
                <c:pt idx="165">
                  <c:v>145.77149672344399</c:v>
                </c:pt>
                <c:pt idx="166">
                  <c:v>142.45492815706857</c:v>
                </c:pt>
                <c:pt idx="167">
                  <c:v>139.61801853473978</c:v>
                </c:pt>
                <c:pt idx="168">
                  <c:v>138.71145614541288</c:v>
                </c:pt>
                <c:pt idx="169">
                  <c:v>139.62432000198555</c:v>
                </c:pt>
                <c:pt idx="170">
                  <c:v>141.48931000855961</c:v>
                </c:pt>
              </c:numCache>
            </c:numRef>
          </c:val>
          <c:smooth val="0"/>
          <c:extLst>
            <c:ext xmlns:c16="http://schemas.microsoft.com/office/drawing/2014/chart" uri="{C3380CC4-5D6E-409C-BE32-E72D297353CC}">
              <c16:uniqueId val="{00000001-48EB-46A5-9E54-3E64BF651EDB}"/>
            </c:ext>
          </c:extLst>
        </c:ser>
        <c:dLbls>
          <c:showLegendKey val="0"/>
          <c:showVal val="0"/>
          <c:showCatName val="0"/>
          <c:showSerName val="0"/>
          <c:showPercent val="0"/>
          <c:showBubbleSize val="0"/>
        </c:dLbls>
        <c:marker val="1"/>
        <c:smooth val="0"/>
        <c:axId val="707661824"/>
        <c:axId val="707663360"/>
      </c:lineChart>
      <c:lineChart>
        <c:grouping val="standard"/>
        <c:varyColors val="0"/>
        <c:ser>
          <c:idx val="1"/>
          <c:order val="0"/>
          <c:tx>
            <c:v>Udlån, bred (højre akse)</c:v>
          </c:tx>
          <c:spPr>
            <a:ln w="28575">
              <a:solidFill>
                <a:schemeClr val="accent1"/>
              </a:solidFill>
              <a:prstDash val="sysDot"/>
            </a:ln>
          </c:spPr>
          <c:marker>
            <c:symbol val="none"/>
          </c:marker>
          <c:cat>
            <c:numRef>
              <c:f>Udlånsserier!$A$8:$A$520</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Udlånsserier!$C$8:$C$520</c:f>
              <c:numCache>
                <c:formatCode>0.00</c:formatCode>
                <c:ptCount val="171"/>
                <c:pt idx="0">
                  <c:v>461.99846395632107</c:v>
                </c:pt>
                <c:pt idx="1">
                  <c:v>476.71773618923959</c:v>
                </c:pt>
                <c:pt idx="2">
                  <c:v>483.74400387967592</c:v>
                </c:pt>
                <c:pt idx="3">
                  <c:v>490.88399588089516</c:v>
                </c:pt>
                <c:pt idx="4">
                  <c:v>499.38476929530964</c:v>
                </c:pt>
                <c:pt idx="5">
                  <c:v>512.10534139197807</c:v>
                </c:pt>
                <c:pt idx="6">
                  <c:v>519.20720251080979</c:v>
                </c:pt>
                <c:pt idx="7">
                  <c:v>524.0478356105757</c:v>
                </c:pt>
                <c:pt idx="8">
                  <c:v>534.50882102477044</c:v>
                </c:pt>
                <c:pt idx="9">
                  <c:v>554.03179785547923</c:v>
                </c:pt>
                <c:pt idx="10">
                  <c:v>566.04925305228232</c:v>
                </c:pt>
                <c:pt idx="11">
                  <c:v>584.95068599998308</c:v>
                </c:pt>
                <c:pt idx="12">
                  <c:v>605.92676375593555</c:v>
                </c:pt>
                <c:pt idx="13">
                  <c:v>635.29539741117742</c:v>
                </c:pt>
                <c:pt idx="14">
                  <c:v>653.88762188824194</c:v>
                </c:pt>
                <c:pt idx="15">
                  <c:v>679.41389241237493</c:v>
                </c:pt>
                <c:pt idx="16">
                  <c:v>701.80951422430769</c:v>
                </c:pt>
                <c:pt idx="17">
                  <c:v>733.85433504069726</c:v>
                </c:pt>
                <c:pt idx="18">
                  <c:v>753.91642016465437</c:v>
                </c:pt>
                <c:pt idx="19">
                  <c:v>827.29151459595346</c:v>
                </c:pt>
                <c:pt idx="20">
                  <c:v>863.76838103382624</c:v>
                </c:pt>
                <c:pt idx="21">
                  <c:v>916.25446030182161</c:v>
                </c:pt>
                <c:pt idx="22">
                  <c:v>941.43926413531017</c:v>
                </c:pt>
                <c:pt idx="23">
                  <c:v>990.49169667799106</c:v>
                </c:pt>
                <c:pt idx="24">
                  <c:v>1000.1407757530964</c:v>
                </c:pt>
                <c:pt idx="25">
                  <c:v>1037.2055542589515</c:v>
                </c:pt>
                <c:pt idx="26">
                  <c:v>1059.3866452287755</c:v>
                </c:pt>
                <c:pt idx="27">
                  <c:v>1113.5479244329013</c:v>
                </c:pt>
                <c:pt idx="28">
                  <c:v>1123.3888631270552</c:v>
                </c:pt>
                <c:pt idx="29">
                  <c:v>1147.1115931561824</c:v>
                </c:pt>
                <c:pt idx="30">
                  <c:v>1168.4676389326619</c:v>
                </c:pt>
                <c:pt idx="31">
                  <c:v>1214.9743258151548</c:v>
                </c:pt>
                <c:pt idx="32">
                  <c:v>1219.8546857726606</c:v>
                </c:pt>
                <c:pt idx="33">
                  <c:v>1242.9590858022839</c:v>
                </c:pt>
                <c:pt idx="34">
                  <c:v>1253.8105461226121</c:v>
                </c:pt>
                <c:pt idx="35">
                  <c:v>1296.3752254278302</c:v>
                </c:pt>
                <c:pt idx="36">
                  <c:v>1310.6115789043579</c:v>
                </c:pt>
                <c:pt idx="37">
                  <c:v>1316.2333667016042</c:v>
                </c:pt>
                <c:pt idx="38">
                  <c:v>1328.3371848877389</c:v>
                </c:pt>
                <c:pt idx="39">
                  <c:v>1347.4079500295697</c:v>
                </c:pt>
                <c:pt idx="40">
                  <c:v>1377.7075161995022</c:v>
                </c:pt>
                <c:pt idx="41">
                  <c:v>1398.5051889023816</c:v>
                </c:pt>
                <c:pt idx="42">
                  <c:v>1384.1960463178762</c:v>
                </c:pt>
                <c:pt idx="43">
                  <c:v>1402.7373834179361</c:v>
                </c:pt>
                <c:pt idx="44">
                  <c:v>1394.6867674710902</c:v>
                </c:pt>
                <c:pt idx="45">
                  <c:v>1386.6103717162127</c:v>
                </c:pt>
                <c:pt idx="46">
                  <c:v>1366.4548439575933</c:v>
                </c:pt>
                <c:pt idx="47">
                  <c:v>1349.3989863582738</c:v>
                </c:pt>
                <c:pt idx="48">
                  <c:v>1327.6005003603377</c:v>
                </c:pt>
                <c:pt idx="49">
                  <c:v>1322.3458250976103</c:v>
                </c:pt>
                <c:pt idx="50">
                  <c:v>1315.2965958972695</c:v>
                </c:pt>
                <c:pt idx="51">
                  <c:v>1308.080985109897</c:v>
                </c:pt>
                <c:pt idx="52">
                  <c:v>1321.7108318092501</c:v>
                </c:pt>
                <c:pt idx="53">
                  <c:v>1317.0783249368458</c:v>
                </c:pt>
                <c:pt idx="54">
                  <c:v>1298.1797175709139</c:v>
                </c:pt>
                <c:pt idx="55">
                  <c:v>1293.7359782267299</c:v>
                </c:pt>
                <c:pt idx="56">
                  <c:v>1297.7294640954465</c:v>
                </c:pt>
                <c:pt idx="57">
                  <c:v>1306.043170686381</c:v>
                </c:pt>
                <c:pt idx="58">
                  <c:v>1311.3697984076607</c:v>
                </c:pt>
                <c:pt idx="59">
                  <c:v>1336.2208440126728</c:v>
                </c:pt>
                <c:pt idx="60">
                  <c:v>1359.6185096328818</c:v>
                </c:pt>
                <c:pt idx="61">
                  <c:v>1369.497720288218</c:v>
                </c:pt>
                <c:pt idx="62">
                  <c:v>1386.9139136261192</c:v>
                </c:pt>
                <c:pt idx="63">
                  <c:v>1397.714477675665</c:v>
                </c:pt>
                <c:pt idx="64">
                  <c:v>1423.8321183207295</c:v>
                </c:pt>
                <c:pt idx="65">
                  <c:v>1450.1401573807927</c:v>
                </c:pt>
                <c:pt idx="66">
                  <c:v>1479.7811895600501</c:v>
                </c:pt>
                <c:pt idx="67">
                  <c:v>1504.2395598816488</c:v>
                </c:pt>
                <c:pt idx="68">
                  <c:v>1545.1661264527238</c:v>
                </c:pt>
                <c:pt idx="69">
                  <c:v>1586.2538678213127</c:v>
                </c:pt>
                <c:pt idx="70">
                  <c:v>1623.6161801506455</c:v>
                </c:pt>
                <c:pt idx="71">
                  <c:v>1647.8588052995788</c:v>
                </c:pt>
                <c:pt idx="72">
                  <c:v>1700.0327570796992</c:v>
                </c:pt>
                <c:pt idx="73">
                  <c:v>1736.0955254604478</c:v>
                </c:pt>
                <c:pt idx="74">
                  <c:v>1740.7342970352131</c:v>
                </c:pt>
                <c:pt idx="75">
                  <c:v>1784.9349526700908</c:v>
                </c:pt>
                <c:pt idx="76">
                  <c:v>1883.9642219750392</c:v>
                </c:pt>
                <c:pt idx="77">
                  <c:v>1886.4897326036512</c:v>
                </c:pt>
                <c:pt idx="78">
                  <c:v>1974.663470844745</c:v>
                </c:pt>
                <c:pt idx="79">
                  <c:v>1995.8727444097271</c:v>
                </c:pt>
                <c:pt idx="80">
                  <c:v>2029.2634097384494</c:v>
                </c:pt>
                <c:pt idx="81">
                  <c:v>2078.0724007002177</c:v>
                </c:pt>
                <c:pt idx="82">
                  <c:v>2129.3303906867977</c:v>
                </c:pt>
                <c:pt idx="83">
                  <c:v>2199.2438493371483</c:v>
                </c:pt>
                <c:pt idx="84">
                  <c:v>2205.0436343058036</c:v>
                </c:pt>
                <c:pt idx="85">
                  <c:v>2217.2121235091922</c:v>
                </c:pt>
                <c:pt idx="86">
                  <c:v>2264.834203430923</c:v>
                </c:pt>
                <c:pt idx="87">
                  <c:v>2265.5935414911787</c:v>
                </c:pt>
                <c:pt idx="88">
                  <c:v>2342.3362735414535</c:v>
                </c:pt>
                <c:pt idx="89">
                  <c:v>2379.5430646675204</c:v>
                </c:pt>
                <c:pt idx="90">
                  <c:v>2415.7067129621764</c:v>
                </c:pt>
                <c:pt idx="91">
                  <c:v>2419.2153949534631</c:v>
                </c:pt>
                <c:pt idx="92">
                  <c:v>2520.0781159961812</c:v>
                </c:pt>
                <c:pt idx="93">
                  <c:v>2568.3403444264213</c:v>
                </c:pt>
                <c:pt idx="94">
                  <c:v>2631.518622003864</c:v>
                </c:pt>
                <c:pt idx="95">
                  <c:v>2704.1216622779284</c:v>
                </c:pt>
                <c:pt idx="96">
                  <c:v>2819.950061674348</c:v>
                </c:pt>
                <c:pt idx="97">
                  <c:v>2926.8024892912786</c:v>
                </c:pt>
                <c:pt idx="98">
                  <c:v>3016.8064712822807</c:v>
                </c:pt>
                <c:pt idx="99">
                  <c:v>3149.6172197402675</c:v>
                </c:pt>
                <c:pt idx="100">
                  <c:v>3297.8987848250063</c:v>
                </c:pt>
                <c:pt idx="101">
                  <c:v>3448.4352893592049</c:v>
                </c:pt>
                <c:pt idx="102">
                  <c:v>3581.3497206713869</c:v>
                </c:pt>
                <c:pt idx="103">
                  <c:v>3713.1839805664604</c:v>
                </c:pt>
                <c:pt idx="104">
                  <c:v>3785.0738800309919</c:v>
                </c:pt>
                <c:pt idx="105">
                  <c:v>3835.9885326875747</c:v>
                </c:pt>
                <c:pt idx="106">
                  <c:v>3918.7229946841344</c:v>
                </c:pt>
                <c:pt idx="107">
                  <c:v>4064.9113630952934</c:v>
                </c:pt>
                <c:pt idx="108">
                  <c:v>4153.6053012501279</c:v>
                </c:pt>
                <c:pt idx="109">
                  <c:v>4234.6142440019457</c:v>
                </c:pt>
                <c:pt idx="110">
                  <c:v>4298.4364835004108</c:v>
                </c:pt>
                <c:pt idx="111">
                  <c:v>4329.5924207098778</c:v>
                </c:pt>
                <c:pt idx="112">
                  <c:v>4392.264064355455</c:v>
                </c:pt>
                <c:pt idx="113">
                  <c:v>4383.7490082036802</c:v>
                </c:pt>
                <c:pt idx="114">
                  <c:v>4439.3383826003765</c:v>
                </c:pt>
                <c:pt idx="115">
                  <c:v>4486.6410937313058</c:v>
                </c:pt>
                <c:pt idx="116">
                  <c:v>4531.987573458724</c:v>
                </c:pt>
                <c:pt idx="117">
                  <c:v>4535.8539622192584</c:v>
                </c:pt>
                <c:pt idx="118">
                  <c:v>4522.3730566560971</c:v>
                </c:pt>
                <c:pt idx="119">
                  <c:v>4504.7904950554293</c:v>
                </c:pt>
                <c:pt idx="120">
                  <c:v>4534.1256018027252</c:v>
                </c:pt>
                <c:pt idx="121">
                  <c:v>4568.5456042549458</c:v>
                </c:pt>
                <c:pt idx="122">
                  <c:v>4678.8897630298979</c:v>
                </c:pt>
                <c:pt idx="123">
                  <c:v>4728.7024920200347</c:v>
                </c:pt>
                <c:pt idx="124">
                  <c:v>4789.3018328963526</c:v>
                </c:pt>
                <c:pt idx="125">
                  <c:v>4816.7736153891274</c:v>
                </c:pt>
                <c:pt idx="126">
                  <c:v>4803.402771020621</c:v>
                </c:pt>
                <c:pt idx="127">
                  <c:v>4875.5370983272187</c:v>
                </c:pt>
                <c:pt idx="128">
                  <c:v>4862.2165652827243</c:v>
                </c:pt>
                <c:pt idx="129">
                  <c:v>4842.8023975146807</c:v>
                </c:pt>
                <c:pt idx="130">
                  <c:v>4842.2493515096903</c:v>
                </c:pt>
                <c:pt idx="131">
                  <c:v>4751.4796826927659</c:v>
                </c:pt>
                <c:pt idx="132">
                  <c:v>4778.1035013219389</c:v>
                </c:pt>
                <c:pt idx="133">
                  <c:v>4756.8210674064994</c:v>
                </c:pt>
                <c:pt idx="134">
                  <c:v>4878.0944512142887</c:v>
                </c:pt>
                <c:pt idx="135">
                  <c:v>4896.621311720377</c:v>
                </c:pt>
                <c:pt idx="136">
                  <c:v>4939.4522608363613</c:v>
                </c:pt>
                <c:pt idx="137">
                  <c:v>4920.7008479602864</c:v>
                </c:pt>
                <c:pt idx="138">
                  <c:v>4997.8230702881283</c:v>
                </c:pt>
                <c:pt idx="139">
                  <c:v>4994.1422686554233</c:v>
                </c:pt>
                <c:pt idx="140">
                  <c:v>5011.3037069709308</c:v>
                </c:pt>
                <c:pt idx="141">
                  <c:v>5068.2037219116664</c:v>
                </c:pt>
                <c:pt idx="142">
                  <c:v>5146.0358500746588</c:v>
                </c:pt>
                <c:pt idx="143">
                  <c:v>5116.703163257489</c:v>
                </c:pt>
                <c:pt idx="144">
                  <c:v>5114.08</c:v>
                </c:pt>
                <c:pt idx="145">
                  <c:v>5114.5</c:v>
                </c:pt>
                <c:pt idx="146">
                  <c:v>5133.4459999999999</c:v>
                </c:pt>
                <c:pt idx="147">
                  <c:v>5142.0879999999997</c:v>
                </c:pt>
                <c:pt idx="148">
                  <c:v>5167.6619999999994</c:v>
                </c:pt>
                <c:pt idx="149">
                  <c:v>5211.6259999999993</c:v>
                </c:pt>
                <c:pt idx="150">
                  <c:v>5251.2269999999999</c:v>
                </c:pt>
                <c:pt idx="151">
                  <c:v>5298.74</c:v>
                </c:pt>
                <c:pt idx="152">
                  <c:v>5427.3559999999998</c:v>
                </c:pt>
                <c:pt idx="153">
                  <c:v>5531.32</c:v>
                </c:pt>
                <c:pt idx="154">
                  <c:v>5642.9269999999997</c:v>
                </c:pt>
                <c:pt idx="155">
                  <c:v>5716.0290000000005</c:v>
                </c:pt>
                <c:pt idx="156">
                  <c:v>5721.0889999999999</c:v>
                </c:pt>
                <c:pt idx="157">
                  <c:v>5766.6450000000004</c:v>
                </c:pt>
                <c:pt idx="158">
                  <c:v>5467.9449999999997</c:v>
                </c:pt>
                <c:pt idx="159">
                  <c:v>5522.9690000000001</c:v>
                </c:pt>
                <c:pt idx="160">
                  <c:v>5583.7289999999994</c:v>
                </c:pt>
                <c:pt idx="161">
                  <c:v>5657.2390000000005</c:v>
                </c:pt>
                <c:pt idx="162">
                  <c:v>5752.5220000000008</c:v>
                </c:pt>
                <c:pt idx="163">
                  <c:v>5840.9779999999992</c:v>
                </c:pt>
                <c:pt idx="164">
                  <c:v>5903.5159999999996</c:v>
                </c:pt>
                <c:pt idx="165">
                  <c:v>5959.0219999999999</c:v>
                </c:pt>
                <c:pt idx="166">
                  <c:v>6122.2749999999996</c:v>
                </c:pt>
                <c:pt idx="167">
                  <c:v>6180.2950000000001</c:v>
                </c:pt>
                <c:pt idx="168">
                  <c:v>6140.4749999999995</c:v>
                </c:pt>
                <c:pt idx="169">
                  <c:v>5927.116</c:v>
                </c:pt>
              </c:numCache>
            </c:numRef>
          </c:val>
          <c:smooth val="0"/>
          <c:extLst>
            <c:ext xmlns:c16="http://schemas.microsoft.com/office/drawing/2014/chart" uri="{C3380CC4-5D6E-409C-BE32-E72D297353CC}">
              <c16:uniqueId val="{00000002-48EB-46A5-9E54-3E64BF651EDB}"/>
            </c:ext>
          </c:extLst>
        </c:ser>
        <c:ser>
          <c:idx val="0"/>
          <c:order val="1"/>
          <c:tx>
            <c:v>Udlån, smal (højre akse)</c:v>
          </c:tx>
          <c:spPr>
            <a:ln w="28575">
              <a:solidFill>
                <a:schemeClr val="accent2"/>
              </a:solidFill>
              <a:prstDash val="sysDot"/>
            </a:ln>
          </c:spPr>
          <c:marker>
            <c:symbol val="none"/>
          </c:marker>
          <c:cat>
            <c:numRef>
              <c:f>Udlånsserier!$A$8:$A$520</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Udlånsserier!$B$8:$B$520</c:f>
              <c:numCache>
                <c:formatCode>0.00</c:formatCode>
                <c:ptCount val="171"/>
                <c:pt idx="0">
                  <c:v>394.90019257924803</c:v>
                </c:pt>
                <c:pt idx="1">
                  <c:v>407.0515679361676</c:v>
                </c:pt>
                <c:pt idx="2">
                  <c:v>412.89221241992948</c:v>
                </c:pt>
                <c:pt idx="3">
                  <c:v>419.08037275507536</c:v>
                </c:pt>
                <c:pt idx="4">
                  <c:v>425.89102075892743</c:v>
                </c:pt>
                <c:pt idx="5">
                  <c:v>436.51136192790591</c:v>
                </c:pt>
                <c:pt idx="6">
                  <c:v>442.38158330838399</c:v>
                </c:pt>
                <c:pt idx="7">
                  <c:v>446.67144870198979</c:v>
                </c:pt>
                <c:pt idx="8">
                  <c:v>455.3077675007757</c:v>
                </c:pt>
                <c:pt idx="9">
                  <c:v>471.88203895161121</c:v>
                </c:pt>
                <c:pt idx="10">
                  <c:v>482.0169845734373</c:v>
                </c:pt>
                <c:pt idx="11">
                  <c:v>497.78195009438627</c:v>
                </c:pt>
                <c:pt idx="12">
                  <c:v>516.2860842834848</c:v>
                </c:pt>
                <c:pt idx="13">
                  <c:v>540.78986573824932</c:v>
                </c:pt>
                <c:pt idx="14">
                  <c:v>556.43723569169197</c:v>
                </c:pt>
                <c:pt idx="15">
                  <c:v>576.29781201262222</c:v>
                </c:pt>
                <c:pt idx="16">
                  <c:v>595.62773961797188</c:v>
                </c:pt>
                <c:pt idx="17">
                  <c:v>623.11861092141248</c:v>
                </c:pt>
                <c:pt idx="18">
                  <c:v>639.83550525914677</c:v>
                </c:pt>
                <c:pt idx="19">
                  <c:v>698.8241511759586</c:v>
                </c:pt>
                <c:pt idx="20">
                  <c:v>729.16354847423872</c:v>
                </c:pt>
                <c:pt idx="21">
                  <c:v>772.14545601479983</c:v>
                </c:pt>
                <c:pt idx="22">
                  <c:v>796.38876091393877</c:v>
                </c:pt>
                <c:pt idx="23">
                  <c:v>835.28338215306258</c:v>
                </c:pt>
                <c:pt idx="24">
                  <c:v>844.29640007144167</c:v>
                </c:pt>
                <c:pt idx="25">
                  <c:v>873.53512742656028</c:v>
                </c:pt>
                <c:pt idx="26">
                  <c:v>892.5476696172891</c:v>
                </c:pt>
                <c:pt idx="27">
                  <c:v>933.33136695567725</c:v>
                </c:pt>
                <c:pt idx="28">
                  <c:v>941.91672936008877</c:v>
                </c:pt>
                <c:pt idx="29">
                  <c:v>959.65896053268762</c:v>
                </c:pt>
                <c:pt idx="30">
                  <c:v>976.45676279139821</c:v>
                </c:pt>
                <c:pt idx="31">
                  <c:v>1008.841327509821</c:v>
                </c:pt>
                <c:pt idx="32">
                  <c:v>1012.783510801866</c:v>
                </c:pt>
                <c:pt idx="33">
                  <c:v>1030.6478569110523</c:v>
                </c:pt>
                <c:pt idx="34">
                  <c:v>1038.5131775239272</c:v>
                </c:pt>
                <c:pt idx="35">
                  <c:v>1069.0318386281967</c:v>
                </c:pt>
                <c:pt idx="36">
                  <c:v>1081.4225583820885</c:v>
                </c:pt>
                <c:pt idx="37">
                  <c:v>1086.1266669181434</c:v>
                </c:pt>
                <c:pt idx="38">
                  <c:v>1093.1831462908804</c:v>
                </c:pt>
                <c:pt idx="39">
                  <c:v>1108.8501615714074</c:v>
                </c:pt>
                <c:pt idx="40">
                  <c:v>1126.1905212076033</c:v>
                </c:pt>
                <c:pt idx="41">
                  <c:v>1142.0452071490934</c:v>
                </c:pt>
                <c:pt idx="42">
                  <c:v>1130.9449492443089</c:v>
                </c:pt>
                <c:pt idx="43">
                  <c:v>1145.1237943945534</c:v>
                </c:pt>
                <c:pt idx="44">
                  <c:v>1138.5145680312717</c:v>
                </c:pt>
                <c:pt idx="45">
                  <c:v>1133.1952810471789</c:v>
                </c:pt>
                <c:pt idx="46">
                  <c:v>1118.9287861558191</c:v>
                </c:pt>
                <c:pt idx="47">
                  <c:v>1107.8167988087409</c:v>
                </c:pt>
                <c:pt idx="48">
                  <c:v>1089.5707219765463</c:v>
                </c:pt>
                <c:pt idx="49">
                  <c:v>1085.7999068215981</c:v>
                </c:pt>
                <c:pt idx="50">
                  <c:v>1082.607758438973</c:v>
                </c:pt>
                <c:pt idx="51">
                  <c:v>1083.6013379808994</c:v>
                </c:pt>
                <c:pt idx="52">
                  <c:v>1095.8737408600196</c:v>
                </c:pt>
                <c:pt idx="53">
                  <c:v>1093.7475055438392</c:v>
                </c:pt>
                <c:pt idx="54">
                  <c:v>1080.7432553623071</c:v>
                </c:pt>
                <c:pt idx="55">
                  <c:v>1078.3015851477771</c:v>
                </c:pt>
                <c:pt idx="56">
                  <c:v>1082.0674638520288</c:v>
                </c:pt>
                <c:pt idx="57">
                  <c:v>1090.3636045465803</c:v>
                </c:pt>
                <c:pt idx="58">
                  <c:v>1094.8357007011141</c:v>
                </c:pt>
                <c:pt idx="59">
                  <c:v>1116.5888755043527</c:v>
                </c:pt>
                <c:pt idx="60">
                  <c:v>1135.9976615261744</c:v>
                </c:pt>
                <c:pt idx="61">
                  <c:v>1146.3904012910327</c:v>
                </c:pt>
                <c:pt idx="62">
                  <c:v>1161.604489533765</c:v>
                </c:pt>
                <c:pt idx="63">
                  <c:v>1172.8015265323488</c:v>
                </c:pt>
                <c:pt idx="64">
                  <c:v>1194.0687613698824</c:v>
                </c:pt>
                <c:pt idx="65">
                  <c:v>1217.4088004979001</c:v>
                </c:pt>
                <c:pt idx="66">
                  <c:v>1243.6060420320878</c:v>
                </c:pt>
                <c:pt idx="67">
                  <c:v>1265.6554387360804</c:v>
                </c:pt>
                <c:pt idx="68">
                  <c:v>1300.344825468477</c:v>
                </c:pt>
                <c:pt idx="69">
                  <c:v>1336.1220100819328</c:v>
                </c:pt>
                <c:pt idx="70">
                  <c:v>1367.9389296845798</c:v>
                </c:pt>
                <c:pt idx="71">
                  <c:v>1388.4139599267355</c:v>
                </c:pt>
                <c:pt idx="72">
                  <c:v>1423.3418495344981</c:v>
                </c:pt>
                <c:pt idx="73">
                  <c:v>1460.5434408282511</c:v>
                </c:pt>
                <c:pt idx="74">
                  <c:v>1476.6641078744406</c:v>
                </c:pt>
                <c:pt idx="75">
                  <c:v>1493.3705816641509</c:v>
                </c:pt>
                <c:pt idx="76">
                  <c:v>1518.1202447296064</c:v>
                </c:pt>
                <c:pt idx="77">
                  <c:v>1538.3629982615605</c:v>
                </c:pt>
                <c:pt idx="78">
                  <c:v>1570.7817109370997</c:v>
                </c:pt>
                <c:pt idx="79">
                  <c:v>1584.2689937017549</c:v>
                </c:pt>
                <c:pt idx="80">
                  <c:v>1627.2699245143792</c:v>
                </c:pt>
                <c:pt idx="81">
                  <c:v>1648.1221522663691</c:v>
                </c:pt>
                <c:pt idx="82">
                  <c:v>1675.0037380117594</c:v>
                </c:pt>
                <c:pt idx="83">
                  <c:v>1715.1809607704074</c:v>
                </c:pt>
                <c:pt idx="84">
                  <c:v>1735.0800285108514</c:v>
                </c:pt>
                <c:pt idx="85">
                  <c:v>1758.5312193339093</c:v>
                </c:pt>
                <c:pt idx="86">
                  <c:v>1790.3736968142036</c:v>
                </c:pt>
                <c:pt idx="87">
                  <c:v>1806.8003342722334</c:v>
                </c:pt>
                <c:pt idx="88">
                  <c:v>1851.6219760489998</c:v>
                </c:pt>
                <c:pt idx="89">
                  <c:v>1882.960258759</c:v>
                </c:pt>
                <c:pt idx="90">
                  <c:v>1905.8582560699999</c:v>
                </c:pt>
                <c:pt idx="91">
                  <c:v>1941.101687224</c:v>
                </c:pt>
                <c:pt idx="92">
                  <c:v>1989.18212851</c:v>
                </c:pt>
                <c:pt idx="93">
                  <c:v>2035.101226427</c:v>
                </c:pt>
                <c:pt idx="94">
                  <c:v>2061.185309384</c:v>
                </c:pt>
                <c:pt idx="95">
                  <c:v>2109.8836589110001</c:v>
                </c:pt>
                <c:pt idx="96">
                  <c:v>2179.8534826360001</c:v>
                </c:pt>
                <c:pt idx="97">
                  <c:v>2254.4440953599997</c:v>
                </c:pt>
                <c:pt idx="98">
                  <c:v>2315.2186770580001</c:v>
                </c:pt>
                <c:pt idx="99">
                  <c:v>2406.3769024620001</c:v>
                </c:pt>
                <c:pt idx="100">
                  <c:v>2484.545300149</c:v>
                </c:pt>
                <c:pt idx="101">
                  <c:v>2580.8645658720002</c:v>
                </c:pt>
                <c:pt idx="102">
                  <c:v>2649.8154272860002</c:v>
                </c:pt>
                <c:pt idx="103">
                  <c:v>2742.1300854669998</c:v>
                </c:pt>
                <c:pt idx="104">
                  <c:v>2822.1315760550001</c:v>
                </c:pt>
                <c:pt idx="105">
                  <c:v>2909.8174138900004</c:v>
                </c:pt>
                <c:pt idx="106">
                  <c:v>2980.6046746070001</c:v>
                </c:pt>
                <c:pt idx="107">
                  <c:v>3094.9481751980002</c:v>
                </c:pt>
                <c:pt idx="108">
                  <c:v>3154.9964152819998</c:v>
                </c:pt>
                <c:pt idx="109">
                  <c:v>3231.2362663879994</c:v>
                </c:pt>
                <c:pt idx="110">
                  <c:v>3272.3111244319998</c:v>
                </c:pt>
                <c:pt idx="111">
                  <c:v>3316.1069524860004</c:v>
                </c:pt>
                <c:pt idx="112">
                  <c:v>3309.7516088930001</c:v>
                </c:pt>
                <c:pt idx="113">
                  <c:v>3312.1840087830001</c:v>
                </c:pt>
                <c:pt idx="114">
                  <c:v>3304.7887035740005</c:v>
                </c:pt>
                <c:pt idx="115">
                  <c:v>3336.7940693019996</c:v>
                </c:pt>
                <c:pt idx="116">
                  <c:v>3348.1018238299994</c:v>
                </c:pt>
                <c:pt idx="117">
                  <c:v>3365.8003475459996</c:v>
                </c:pt>
                <c:pt idx="118">
                  <c:v>3361.6717527820001</c:v>
                </c:pt>
                <c:pt idx="119">
                  <c:v>3368.1273989790006</c:v>
                </c:pt>
                <c:pt idx="120">
                  <c:v>3361.222511121</c:v>
                </c:pt>
                <c:pt idx="121">
                  <c:v>3349.4751018419997</c:v>
                </c:pt>
                <c:pt idx="122">
                  <c:v>3349.1503111509996</c:v>
                </c:pt>
                <c:pt idx="123">
                  <c:v>3352.6911618360004</c:v>
                </c:pt>
                <c:pt idx="124">
                  <c:v>3359.2143663750003</c:v>
                </c:pt>
                <c:pt idx="125">
                  <c:v>3368.208983003</c:v>
                </c:pt>
                <c:pt idx="126">
                  <c:v>3348.4268771769994</c:v>
                </c:pt>
                <c:pt idx="127">
                  <c:v>3339.283616622</c:v>
                </c:pt>
                <c:pt idx="128">
                  <c:v>3337.3337179749997</c:v>
                </c:pt>
                <c:pt idx="129">
                  <c:v>3338.1412481850002</c:v>
                </c:pt>
                <c:pt idx="130">
                  <c:v>3341.9001638079999</c:v>
                </c:pt>
                <c:pt idx="131">
                  <c:v>3340.5813706953131</c:v>
                </c:pt>
                <c:pt idx="132">
                  <c:v>3342.3053361848688</c:v>
                </c:pt>
                <c:pt idx="133">
                  <c:v>3331.3239180074497</c:v>
                </c:pt>
                <c:pt idx="134">
                  <c:v>3339.3655040141462</c:v>
                </c:pt>
                <c:pt idx="135">
                  <c:v>3352.8969257531598</c:v>
                </c:pt>
                <c:pt idx="136">
                  <c:v>3355.7522869381069</c:v>
                </c:pt>
                <c:pt idx="137">
                  <c:v>3366.5077382644831</c:v>
                </c:pt>
                <c:pt idx="138">
                  <c:v>3372.6157403625507</c:v>
                </c:pt>
                <c:pt idx="139">
                  <c:v>3374.1960108965759</c:v>
                </c:pt>
                <c:pt idx="140">
                  <c:v>3389.0946509806936</c:v>
                </c:pt>
                <c:pt idx="141">
                  <c:v>3402.4685187335122</c:v>
                </c:pt>
                <c:pt idx="142">
                  <c:v>3416.7202670046654</c:v>
                </c:pt>
                <c:pt idx="143">
                  <c:v>3428.0553418828358</c:v>
                </c:pt>
                <c:pt idx="144">
                  <c:v>3462.9535858131967</c:v>
                </c:pt>
                <c:pt idx="145">
                  <c:v>3471.8333849917899</c:v>
                </c:pt>
                <c:pt idx="146">
                  <c:v>3481.7594936364521</c:v>
                </c:pt>
                <c:pt idx="147">
                  <c:v>3473.5560860508303</c:v>
                </c:pt>
                <c:pt idx="148">
                  <c:v>3506.5256829470627</c:v>
                </c:pt>
                <c:pt idx="149">
                  <c:v>3531.3613151345576</c:v>
                </c:pt>
                <c:pt idx="150">
                  <c:v>3544.0561857542302</c:v>
                </c:pt>
                <c:pt idx="151">
                  <c:v>3559.563671256039</c:v>
                </c:pt>
                <c:pt idx="152">
                  <c:v>3582.7594358005672</c:v>
                </c:pt>
                <c:pt idx="153">
                  <c:v>3591.3115980105658</c:v>
                </c:pt>
                <c:pt idx="154">
                  <c:v>3620.9446454896756</c:v>
                </c:pt>
                <c:pt idx="155">
                  <c:v>3644.3751523187598</c:v>
                </c:pt>
                <c:pt idx="156">
                  <c:v>3664.7585737554082</c:v>
                </c:pt>
                <c:pt idx="157">
                  <c:v>3649.8820988248099</c:v>
                </c:pt>
                <c:pt idx="158">
                  <c:v>3670.7966420003695</c:v>
                </c:pt>
                <c:pt idx="159">
                  <c:v>3695.9854655869422</c:v>
                </c:pt>
                <c:pt idx="160">
                  <c:v>3721.0582250084581</c:v>
                </c:pt>
                <c:pt idx="161">
                  <c:v>3744.7845276542189</c:v>
                </c:pt>
                <c:pt idx="162">
                  <c:v>3794.0735086896011</c:v>
                </c:pt>
                <c:pt idx="163">
                  <c:v>3848.4614788542772</c:v>
                </c:pt>
                <c:pt idx="164">
                  <c:v>3915.3500966748134</c:v>
                </c:pt>
                <c:pt idx="165">
                  <c:v>3939.037384460903</c:v>
                </c:pt>
                <c:pt idx="166">
                  <c:v>3967.0848393180449</c:v>
                </c:pt>
                <c:pt idx="167">
                  <c:v>3953.5634308482267</c:v>
                </c:pt>
                <c:pt idx="168">
                  <c:v>3974.3606414783699</c:v>
                </c:pt>
                <c:pt idx="169">
                  <c:v>3980.2704902966016</c:v>
                </c:pt>
                <c:pt idx="170">
                  <c:v>3977.2645043406119</c:v>
                </c:pt>
              </c:numCache>
            </c:numRef>
          </c:val>
          <c:smooth val="0"/>
          <c:extLst>
            <c:ext xmlns:c16="http://schemas.microsoft.com/office/drawing/2014/chart" uri="{C3380CC4-5D6E-409C-BE32-E72D297353CC}">
              <c16:uniqueId val="{00000003-48EB-46A5-9E54-3E64BF651EDB}"/>
            </c:ext>
          </c:extLst>
        </c:ser>
        <c:ser>
          <c:idx val="2"/>
          <c:order val="2"/>
          <c:tx>
            <c:v>BNP (sum af seneste 4 kvartaler, højre akse)</c:v>
          </c:tx>
          <c:spPr>
            <a:ln w="28575">
              <a:solidFill>
                <a:schemeClr val="accent3"/>
              </a:solidFill>
              <a:prstDash val="sysDot"/>
            </a:ln>
          </c:spPr>
          <c:marker>
            <c:symbol val="none"/>
          </c:marker>
          <c:cat>
            <c:numRef>
              <c:f>Udlånsserier!$A$8:$A$520</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Udlånsserier!$D$8:$D$520</c:f>
              <c:numCache>
                <c:formatCode>0.00</c:formatCode>
                <c:ptCount val="171"/>
                <c:pt idx="0">
                  <c:v>401.09208454653418</c:v>
                </c:pt>
                <c:pt idx="1">
                  <c:v>408.94756058267677</c:v>
                </c:pt>
                <c:pt idx="2">
                  <c:v>419.99546227413248</c:v>
                </c:pt>
                <c:pt idx="3">
                  <c:v>431.73393523882879</c:v>
                </c:pt>
                <c:pt idx="4">
                  <c:v>444.67079560332093</c:v>
                </c:pt>
                <c:pt idx="5">
                  <c:v>460.24441417847078</c:v>
                </c:pt>
                <c:pt idx="6">
                  <c:v>476.3691039380725</c:v>
                </c:pt>
                <c:pt idx="7">
                  <c:v>491.63704662173507</c:v>
                </c:pt>
                <c:pt idx="8">
                  <c:v>506.112681399351</c:v>
                </c:pt>
                <c:pt idx="9">
                  <c:v>519.51203604785383</c:v>
                </c:pt>
                <c:pt idx="10">
                  <c:v>529.55928681258752</c:v>
                </c:pt>
                <c:pt idx="11">
                  <c:v>542.80616148107674</c:v>
                </c:pt>
                <c:pt idx="12">
                  <c:v>556.54029728776311</c:v>
                </c:pt>
                <c:pt idx="13">
                  <c:v>570.19344423897201</c:v>
                </c:pt>
                <c:pt idx="14">
                  <c:v>585.40890301749062</c:v>
                </c:pt>
                <c:pt idx="15">
                  <c:v>598.56592895099573</c:v>
                </c:pt>
                <c:pt idx="16">
                  <c:v>609.65232285706202</c:v>
                </c:pt>
                <c:pt idx="17">
                  <c:v>621.58715309211334</c:v>
                </c:pt>
                <c:pt idx="18">
                  <c:v>634.89372365788802</c:v>
                </c:pt>
                <c:pt idx="19">
                  <c:v>651.16691512943248</c:v>
                </c:pt>
                <c:pt idx="20">
                  <c:v>668.54839469430476</c:v>
                </c:pt>
                <c:pt idx="21">
                  <c:v>686.1721277146911</c:v>
                </c:pt>
                <c:pt idx="22">
                  <c:v>696.49065723115791</c:v>
                </c:pt>
                <c:pt idx="23">
                  <c:v>706.11715640175566</c:v>
                </c:pt>
                <c:pt idx="24">
                  <c:v>710.96424112028058</c:v>
                </c:pt>
                <c:pt idx="25">
                  <c:v>721.85313944114887</c:v>
                </c:pt>
                <c:pt idx="26">
                  <c:v>729.61886634515372</c:v>
                </c:pt>
                <c:pt idx="27">
                  <c:v>741.51589590099843</c:v>
                </c:pt>
                <c:pt idx="28">
                  <c:v>754.11372281270587</c:v>
                </c:pt>
                <c:pt idx="29">
                  <c:v>760.3442689107427</c:v>
                </c:pt>
                <c:pt idx="30">
                  <c:v>768.23718878259331</c:v>
                </c:pt>
                <c:pt idx="31">
                  <c:v>775.65023794075751</c:v>
                </c:pt>
                <c:pt idx="32">
                  <c:v>787.51496244806651</c:v>
                </c:pt>
                <c:pt idx="33">
                  <c:v>798.14314778349751</c:v>
                </c:pt>
                <c:pt idx="34">
                  <c:v>808.62267762947363</c:v>
                </c:pt>
                <c:pt idx="35">
                  <c:v>817.46633614093264</c:v>
                </c:pt>
                <c:pt idx="36">
                  <c:v>826.6854707013083</c:v>
                </c:pt>
                <c:pt idx="37">
                  <c:v>836.717860540267</c:v>
                </c:pt>
                <c:pt idx="38">
                  <c:v>847.89319739264363</c:v>
                </c:pt>
                <c:pt idx="39">
                  <c:v>855.59999999999991</c:v>
                </c:pt>
                <c:pt idx="40">
                  <c:v>865.60000000000014</c:v>
                </c:pt>
                <c:pt idx="41">
                  <c:v>873.6</c:v>
                </c:pt>
                <c:pt idx="42">
                  <c:v>883.7</c:v>
                </c:pt>
                <c:pt idx="43">
                  <c:v>890.5</c:v>
                </c:pt>
                <c:pt idx="44">
                  <c:v>898.4</c:v>
                </c:pt>
                <c:pt idx="45">
                  <c:v>903.4</c:v>
                </c:pt>
                <c:pt idx="46">
                  <c:v>910.9</c:v>
                </c:pt>
                <c:pt idx="47">
                  <c:v>923</c:v>
                </c:pt>
                <c:pt idx="48">
                  <c:v>922.7</c:v>
                </c:pt>
                <c:pt idx="49">
                  <c:v>924.3</c:v>
                </c:pt>
                <c:pt idx="50">
                  <c:v>925</c:v>
                </c:pt>
                <c:pt idx="51">
                  <c:v>928.5</c:v>
                </c:pt>
                <c:pt idx="52">
                  <c:v>939</c:v>
                </c:pt>
                <c:pt idx="53">
                  <c:v>958.69999999999993</c:v>
                </c:pt>
                <c:pt idx="54">
                  <c:v>973.7</c:v>
                </c:pt>
                <c:pt idx="55">
                  <c:v>993.3</c:v>
                </c:pt>
                <c:pt idx="56">
                  <c:v>1009.3</c:v>
                </c:pt>
                <c:pt idx="57">
                  <c:v>1018.4000000000001</c:v>
                </c:pt>
                <c:pt idx="58">
                  <c:v>1028.4000000000001</c:v>
                </c:pt>
                <c:pt idx="59">
                  <c:v>1036.3999999999999</c:v>
                </c:pt>
                <c:pt idx="60">
                  <c:v>1042.8999999999999</c:v>
                </c:pt>
                <c:pt idx="61">
                  <c:v>1056.6000000000001</c:v>
                </c:pt>
                <c:pt idx="62">
                  <c:v>1073.4000000000001</c:v>
                </c:pt>
                <c:pt idx="63">
                  <c:v>1088.0999999999999</c:v>
                </c:pt>
                <c:pt idx="64">
                  <c:v>1101.1999999999998</c:v>
                </c:pt>
                <c:pt idx="65">
                  <c:v>1117.8</c:v>
                </c:pt>
                <c:pt idx="66">
                  <c:v>1130</c:v>
                </c:pt>
                <c:pt idx="67">
                  <c:v>1146.0999999999999</c:v>
                </c:pt>
                <c:pt idx="68">
                  <c:v>1160.5999999999999</c:v>
                </c:pt>
                <c:pt idx="69">
                  <c:v>1163.1000000000001</c:v>
                </c:pt>
                <c:pt idx="70">
                  <c:v>1175.0999999999999</c:v>
                </c:pt>
                <c:pt idx="71">
                  <c:v>1186</c:v>
                </c:pt>
                <c:pt idx="72">
                  <c:v>1193.9000000000001</c:v>
                </c:pt>
                <c:pt idx="73">
                  <c:v>1209.5999999999999</c:v>
                </c:pt>
                <c:pt idx="74">
                  <c:v>1222.4000000000001</c:v>
                </c:pt>
                <c:pt idx="75">
                  <c:v>1241.5</c:v>
                </c:pt>
                <c:pt idx="76">
                  <c:v>1262.0999999999999</c:v>
                </c:pt>
                <c:pt idx="77">
                  <c:v>1282.5</c:v>
                </c:pt>
                <c:pt idx="78">
                  <c:v>1303.3</c:v>
                </c:pt>
                <c:pt idx="79">
                  <c:v>1326.8999999999999</c:v>
                </c:pt>
                <c:pt idx="80">
                  <c:v>1339.5</c:v>
                </c:pt>
                <c:pt idx="81">
                  <c:v>1351.1999999999998</c:v>
                </c:pt>
                <c:pt idx="82">
                  <c:v>1364.3000000000002</c:v>
                </c:pt>
                <c:pt idx="83">
                  <c:v>1371.6</c:v>
                </c:pt>
                <c:pt idx="84">
                  <c:v>1379.8999999999999</c:v>
                </c:pt>
                <c:pt idx="85">
                  <c:v>1392.8</c:v>
                </c:pt>
                <c:pt idx="86">
                  <c:v>1402.3</c:v>
                </c:pt>
                <c:pt idx="87">
                  <c:v>1410.1999999999998</c:v>
                </c:pt>
                <c:pt idx="88">
                  <c:v>1419.7</c:v>
                </c:pt>
                <c:pt idx="89">
                  <c:v>1421.5</c:v>
                </c:pt>
                <c:pt idx="90">
                  <c:v>1426.1</c:v>
                </c:pt>
                <c:pt idx="91">
                  <c:v>1436.8000000000002</c:v>
                </c:pt>
                <c:pt idx="92">
                  <c:v>1450.1</c:v>
                </c:pt>
                <c:pt idx="93">
                  <c:v>1468.6000000000001</c:v>
                </c:pt>
                <c:pt idx="94">
                  <c:v>1487.2</c:v>
                </c:pt>
                <c:pt idx="95">
                  <c:v>1506.1000000000001</c:v>
                </c:pt>
                <c:pt idx="96">
                  <c:v>1518.2</c:v>
                </c:pt>
                <c:pt idx="97">
                  <c:v>1544</c:v>
                </c:pt>
                <c:pt idx="98">
                  <c:v>1566.6000000000001</c:v>
                </c:pt>
                <c:pt idx="99">
                  <c:v>1586.1</c:v>
                </c:pt>
                <c:pt idx="100">
                  <c:v>1613</c:v>
                </c:pt>
                <c:pt idx="101">
                  <c:v>1639.4</c:v>
                </c:pt>
                <c:pt idx="102">
                  <c:v>1665.1</c:v>
                </c:pt>
                <c:pt idx="103">
                  <c:v>1682.3</c:v>
                </c:pt>
                <c:pt idx="104">
                  <c:v>1698.8000000000002</c:v>
                </c:pt>
                <c:pt idx="105">
                  <c:v>1703.1000000000001</c:v>
                </c:pt>
                <c:pt idx="106">
                  <c:v>1714.3</c:v>
                </c:pt>
                <c:pt idx="107">
                  <c:v>1738.9</c:v>
                </c:pt>
                <c:pt idx="108">
                  <c:v>1755.6</c:v>
                </c:pt>
                <c:pt idx="109">
                  <c:v>1780.5</c:v>
                </c:pt>
                <c:pt idx="110">
                  <c:v>1802.1</c:v>
                </c:pt>
                <c:pt idx="111">
                  <c:v>1801.5</c:v>
                </c:pt>
                <c:pt idx="112">
                  <c:v>1789.5</c:v>
                </c:pt>
                <c:pt idx="113">
                  <c:v>1759.4</c:v>
                </c:pt>
                <c:pt idx="114">
                  <c:v>1734.3</c:v>
                </c:pt>
                <c:pt idx="115">
                  <c:v>1722.1000000000001</c:v>
                </c:pt>
                <c:pt idx="116">
                  <c:v>1731.8</c:v>
                </c:pt>
                <c:pt idx="117">
                  <c:v>1759.8000000000002</c:v>
                </c:pt>
                <c:pt idx="118">
                  <c:v>1786.3999999999999</c:v>
                </c:pt>
                <c:pt idx="119">
                  <c:v>1810.9</c:v>
                </c:pt>
                <c:pt idx="120">
                  <c:v>1830.1000000000001</c:v>
                </c:pt>
                <c:pt idx="121">
                  <c:v>1842.1</c:v>
                </c:pt>
                <c:pt idx="122">
                  <c:v>1842.8000000000002</c:v>
                </c:pt>
                <c:pt idx="123">
                  <c:v>1846.8</c:v>
                </c:pt>
                <c:pt idx="124">
                  <c:v>1854.6999999999998</c:v>
                </c:pt>
                <c:pt idx="125">
                  <c:v>1865.8</c:v>
                </c:pt>
                <c:pt idx="126">
                  <c:v>1883.4</c:v>
                </c:pt>
                <c:pt idx="127">
                  <c:v>1895</c:v>
                </c:pt>
                <c:pt idx="128">
                  <c:v>1901.7</c:v>
                </c:pt>
                <c:pt idx="129">
                  <c:v>1911.5</c:v>
                </c:pt>
                <c:pt idx="130">
                  <c:v>1919.6000000000001</c:v>
                </c:pt>
                <c:pt idx="131">
                  <c:v>1929.7</c:v>
                </c:pt>
                <c:pt idx="132">
                  <c:v>1945</c:v>
                </c:pt>
                <c:pt idx="133">
                  <c:v>1952.7</c:v>
                </c:pt>
                <c:pt idx="134">
                  <c:v>1964.2</c:v>
                </c:pt>
                <c:pt idx="135">
                  <c:v>1981.2</c:v>
                </c:pt>
                <c:pt idx="136">
                  <c:v>1997.5</c:v>
                </c:pt>
                <c:pt idx="137">
                  <c:v>2015.8000000000002</c:v>
                </c:pt>
                <c:pt idx="138">
                  <c:v>2028</c:v>
                </c:pt>
                <c:pt idx="139">
                  <c:v>2036.4</c:v>
                </c:pt>
                <c:pt idx="140">
                  <c:v>2045.3</c:v>
                </c:pt>
                <c:pt idx="141">
                  <c:v>2065.9</c:v>
                </c:pt>
                <c:pt idx="142">
                  <c:v>2081.5</c:v>
                </c:pt>
                <c:pt idx="143">
                  <c:v>2107.8000000000002</c:v>
                </c:pt>
                <c:pt idx="144">
                  <c:v>2133.6</c:v>
                </c:pt>
                <c:pt idx="145">
                  <c:v>2157.9</c:v>
                </c:pt>
                <c:pt idx="146">
                  <c:v>2177.5</c:v>
                </c:pt>
                <c:pt idx="147">
                  <c:v>2193</c:v>
                </c:pt>
                <c:pt idx="148">
                  <c:v>2201</c:v>
                </c:pt>
                <c:pt idx="149">
                  <c:v>2211.8999999999996</c:v>
                </c:pt>
                <c:pt idx="150">
                  <c:v>2231</c:v>
                </c:pt>
                <c:pt idx="151">
                  <c:v>2253.3000000000002</c:v>
                </c:pt>
                <c:pt idx="152">
                  <c:v>2270.5</c:v>
                </c:pt>
                <c:pt idx="153">
                  <c:v>2284.4</c:v>
                </c:pt>
                <c:pt idx="154">
                  <c:v>2298.6</c:v>
                </c:pt>
                <c:pt idx="155">
                  <c:v>2311</c:v>
                </c:pt>
                <c:pt idx="156">
                  <c:v>2325.6</c:v>
                </c:pt>
                <c:pt idx="157">
                  <c:v>2298</c:v>
                </c:pt>
                <c:pt idx="158">
                  <c:v>2304.8000000000002</c:v>
                </c:pt>
                <c:pt idx="159">
                  <c:v>2321</c:v>
                </c:pt>
                <c:pt idx="160">
                  <c:v>2338.8000000000002</c:v>
                </c:pt>
                <c:pt idx="161">
                  <c:v>2417.6999999999998</c:v>
                </c:pt>
                <c:pt idx="162">
                  <c:v>2473.5</c:v>
                </c:pt>
                <c:pt idx="163">
                  <c:v>2550.6999999999998</c:v>
                </c:pt>
                <c:pt idx="164">
                  <c:v>2622</c:v>
                </c:pt>
                <c:pt idx="165">
                  <c:v>2702.2</c:v>
                </c:pt>
                <c:pt idx="166">
                  <c:v>2784.7999999999997</c:v>
                </c:pt>
                <c:pt idx="167">
                  <c:v>2831.7000000000003</c:v>
                </c:pt>
                <c:pt idx="168">
                  <c:v>2865.2000000000003</c:v>
                </c:pt>
                <c:pt idx="169">
                  <c:v>2850.7</c:v>
                </c:pt>
                <c:pt idx="170">
                  <c:v>2811.0000000000005</c:v>
                </c:pt>
              </c:numCache>
            </c:numRef>
          </c:val>
          <c:smooth val="0"/>
          <c:extLst>
            <c:ext xmlns:c16="http://schemas.microsoft.com/office/drawing/2014/chart" uri="{C3380CC4-5D6E-409C-BE32-E72D297353CC}">
              <c16:uniqueId val="{00000004-48EB-46A5-9E54-3E64BF651EDB}"/>
            </c:ext>
          </c:extLst>
        </c:ser>
        <c:dLbls>
          <c:showLegendKey val="0"/>
          <c:showVal val="0"/>
          <c:showCatName val="0"/>
          <c:showSerName val="0"/>
          <c:showPercent val="0"/>
          <c:showBubbleSize val="0"/>
        </c:dLbls>
        <c:marker val="1"/>
        <c:smooth val="0"/>
        <c:axId val="707703552"/>
        <c:axId val="707664896"/>
      </c:lineChart>
      <c:dateAx>
        <c:axId val="707661824"/>
        <c:scaling>
          <c:orientation val="minMax"/>
          <c:max val="45139"/>
          <c:min val="29587"/>
        </c:scaling>
        <c:delete val="0"/>
        <c:axPos val="b"/>
        <c:numFmt formatCode="yyyy" sourceLinked="0"/>
        <c:majorTickMark val="out"/>
        <c:minorTickMark val="out"/>
        <c:tickLblPos val="low"/>
        <c:spPr>
          <a:ln w="9525">
            <a:solidFill>
              <a:srgbClr val="7F7F7F"/>
            </a:solidFill>
          </a:ln>
        </c:spPr>
        <c:crossAx val="707663360"/>
        <c:crosses val="autoZero"/>
        <c:auto val="1"/>
        <c:lblOffset val="100"/>
        <c:baseTimeUnit val="months"/>
        <c:majorUnit val="2"/>
        <c:majorTimeUnit val="years"/>
        <c:minorUnit val="1"/>
        <c:minorTimeUnit val="years"/>
      </c:dateAx>
      <c:valAx>
        <c:axId val="707663360"/>
        <c:scaling>
          <c:orientation val="minMax"/>
          <c:max val="350"/>
          <c:min val="0"/>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707661824"/>
        <c:crosses val="autoZero"/>
        <c:crossBetween val="between"/>
        <c:majorUnit val="50"/>
      </c:valAx>
      <c:valAx>
        <c:axId val="707664896"/>
        <c:scaling>
          <c:orientation val="minMax"/>
          <c:max val="7000"/>
          <c:min val="0"/>
        </c:scaling>
        <c:delete val="0"/>
        <c:axPos val="r"/>
        <c:numFmt formatCode="#,##0" sourceLinked="0"/>
        <c:majorTickMark val="out"/>
        <c:minorTickMark val="none"/>
        <c:tickLblPos val="nextTo"/>
        <c:spPr>
          <a:ln>
            <a:noFill/>
          </a:ln>
        </c:spPr>
        <c:crossAx val="707703552"/>
        <c:crosses val="max"/>
        <c:crossBetween val="between"/>
        <c:majorUnit val="1000"/>
      </c:valAx>
      <c:dateAx>
        <c:axId val="707703552"/>
        <c:scaling>
          <c:orientation val="minMax"/>
        </c:scaling>
        <c:delete val="1"/>
        <c:axPos val="b"/>
        <c:numFmt formatCode="m/d/yyyy" sourceLinked="1"/>
        <c:majorTickMark val="out"/>
        <c:minorTickMark val="none"/>
        <c:tickLblPos val="nextTo"/>
        <c:crossAx val="707664896"/>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r"/>
      <c:layout>
        <c:manualLayout>
          <c:xMode val="edge"/>
          <c:yMode val="edge"/>
          <c:x val="0"/>
          <c:y val="0.87665198237885467"/>
          <c:w val="0.78406040783363617"/>
          <c:h val="0.12334801762114538"/>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7472528745236016E-2"/>
          <c:w val="0.90934480078119495"/>
          <c:h val="0.81261142165553035"/>
        </c:manualLayout>
      </c:layout>
      <c:barChart>
        <c:barDir val="col"/>
        <c:grouping val="clustered"/>
        <c:varyColors val="0"/>
        <c:ser>
          <c:idx val="0"/>
          <c:order val="3"/>
          <c:tx>
            <c:v>Vækst i reale huspriser (højre akse)</c:v>
          </c:tx>
          <c:spPr>
            <a:solidFill>
              <a:schemeClr val="accent4"/>
            </a:solidFill>
            <a:ln w="19050">
              <a:solidFill>
                <a:schemeClr val="accent4"/>
              </a:solidFill>
            </a:ln>
          </c:spPr>
          <c:invertIfNegative val="0"/>
          <c:val>
            <c:numRef>
              <c:f>'Boligpriser og BNI'!$E$8:$E$207</c:f>
              <c:numCache>
                <c:formatCode>0.00</c:formatCode>
                <c:ptCount val="200"/>
                <c:pt idx="0">
                  <c:v>4.1007310699018751</c:v>
                </c:pt>
                <c:pt idx="1">
                  <c:v>-2.6977408489162413</c:v>
                </c:pt>
                <c:pt idx="2">
                  <c:v>-9.2865390982754477</c:v>
                </c:pt>
                <c:pt idx="3">
                  <c:v>-14.093334778250021</c:v>
                </c:pt>
                <c:pt idx="4">
                  <c:v>-10.372365915545611</c:v>
                </c:pt>
                <c:pt idx="5">
                  <c:v>-1.5023659005576451</c:v>
                </c:pt>
                <c:pt idx="6">
                  <c:v>6.359901262338008</c:v>
                </c:pt>
                <c:pt idx="7">
                  <c:v>12.809119436024563</c:v>
                </c:pt>
                <c:pt idx="8">
                  <c:v>9.3773766846349194</c:v>
                </c:pt>
                <c:pt idx="9">
                  <c:v>4.2575996550703099</c:v>
                </c:pt>
                <c:pt idx="10">
                  <c:v>-0.74968350108527426</c:v>
                </c:pt>
                <c:pt idx="11">
                  <c:v>-2.7386016368553312</c:v>
                </c:pt>
                <c:pt idx="12">
                  <c:v>-1.6807186127037244</c:v>
                </c:pt>
                <c:pt idx="13">
                  <c:v>-2.319883688705715</c:v>
                </c:pt>
                <c:pt idx="14">
                  <c:v>4.2220156518764096</c:v>
                </c:pt>
                <c:pt idx="15">
                  <c:v>5.4601346739515444</c:v>
                </c:pt>
                <c:pt idx="16">
                  <c:v>6.6015721940996475</c:v>
                </c:pt>
                <c:pt idx="17">
                  <c:v>10.377224815186636</c:v>
                </c:pt>
                <c:pt idx="18">
                  <c:v>7.7581668955870819</c:v>
                </c:pt>
                <c:pt idx="19">
                  <c:v>7.0359758804202865</c:v>
                </c:pt>
                <c:pt idx="20">
                  <c:v>4.8871029919474784</c:v>
                </c:pt>
                <c:pt idx="21">
                  <c:v>3.2889130752710161</c:v>
                </c:pt>
                <c:pt idx="22">
                  <c:v>1.9889899874563355</c:v>
                </c:pt>
                <c:pt idx="23">
                  <c:v>-1.0903288060083116</c:v>
                </c:pt>
                <c:pt idx="24">
                  <c:v>-2.6337662873337053</c:v>
                </c:pt>
                <c:pt idx="25">
                  <c:v>-7.578762434029418</c:v>
                </c:pt>
                <c:pt idx="26">
                  <c:v>-12.669288815634005</c:v>
                </c:pt>
                <c:pt idx="27">
                  <c:v>-10.814235559133522</c:v>
                </c:pt>
                <c:pt idx="28">
                  <c:v>-11.172269074891572</c:v>
                </c:pt>
                <c:pt idx="29">
                  <c:v>-11.113245183272447</c:v>
                </c:pt>
                <c:pt idx="30">
                  <c:v>-13.574138488530284</c:v>
                </c:pt>
                <c:pt idx="31">
                  <c:v>-17.451379410468949</c:v>
                </c:pt>
                <c:pt idx="32">
                  <c:v>-16.890418112863625</c:v>
                </c:pt>
                <c:pt idx="33">
                  <c:v>-16.806303500540231</c:v>
                </c:pt>
                <c:pt idx="34">
                  <c:v>-10.902996879465054</c:v>
                </c:pt>
                <c:pt idx="35">
                  <c:v>-9.2328561960770106</c:v>
                </c:pt>
                <c:pt idx="36">
                  <c:v>-8.0155952083524884</c:v>
                </c:pt>
                <c:pt idx="37">
                  <c:v>1.9363490756958202</c:v>
                </c:pt>
                <c:pt idx="38">
                  <c:v>14.327425729555587</c:v>
                </c:pt>
                <c:pt idx="39">
                  <c:v>19.044788049458884</c:v>
                </c:pt>
                <c:pt idx="40">
                  <c:v>20.114781150380921</c:v>
                </c:pt>
                <c:pt idx="41">
                  <c:v>16.060138770049505</c:v>
                </c:pt>
                <c:pt idx="42">
                  <c:v>4.8828089869948688</c:v>
                </c:pt>
                <c:pt idx="43">
                  <c:v>4.3950924060869756</c:v>
                </c:pt>
                <c:pt idx="44">
                  <c:v>7.4176637705474668</c:v>
                </c:pt>
                <c:pt idx="45">
                  <c:v>5.8550484809176018</c:v>
                </c:pt>
                <c:pt idx="46">
                  <c:v>9.8809747115122359</c:v>
                </c:pt>
                <c:pt idx="47">
                  <c:v>18.011262854836787</c:v>
                </c:pt>
                <c:pt idx="48">
                  <c:v>17.493144176161902</c:v>
                </c:pt>
                <c:pt idx="49">
                  <c:v>22.833206876577307</c:v>
                </c:pt>
                <c:pt idx="50">
                  <c:v>16.509791006515751</c:v>
                </c:pt>
                <c:pt idx="51">
                  <c:v>4.1614930118454962</c:v>
                </c:pt>
                <c:pt idx="52">
                  <c:v>1.6594185743602052</c:v>
                </c:pt>
                <c:pt idx="53">
                  <c:v>-11.320973463919559</c:v>
                </c:pt>
                <c:pt idx="54">
                  <c:v>-11.538178168883295</c:v>
                </c:pt>
                <c:pt idx="55">
                  <c:v>-10.428640756760654</c:v>
                </c:pt>
                <c:pt idx="56">
                  <c:v>-12.32893902453508</c:v>
                </c:pt>
                <c:pt idx="57">
                  <c:v>-5.4456335577559578</c:v>
                </c:pt>
                <c:pt idx="58">
                  <c:v>-4.3370508500971567</c:v>
                </c:pt>
                <c:pt idx="59">
                  <c:v>-1.4423374906537445</c:v>
                </c:pt>
                <c:pt idx="60">
                  <c:v>-0.13265254176592078</c:v>
                </c:pt>
                <c:pt idx="61">
                  <c:v>-2.5432586595504958</c:v>
                </c:pt>
                <c:pt idx="62">
                  <c:v>-3.332444489932862</c:v>
                </c:pt>
                <c:pt idx="63">
                  <c:v>-6.7846735620562981</c:v>
                </c:pt>
                <c:pt idx="64">
                  <c:v>-8.2860232663741318</c:v>
                </c:pt>
                <c:pt idx="65">
                  <c:v>-11.347294720510504</c:v>
                </c:pt>
                <c:pt idx="66">
                  <c:v>-8.8292795980876697</c:v>
                </c:pt>
                <c:pt idx="67">
                  <c:v>-7.6944277822169393</c:v>
                </c:pt>
                <c:pt idx="68">
                  <c:v>-8.3451588524701688</c:v>
                </c:pt>
                <c:pt idx="69">
                  <c:v>-1.851109781411886</c:v>
                </c:pt>
                <c:pt idx="70">
                  <c:v>-3.1320780979583351</c:v>
                </c:pt>
                <c:pt idx="71">
                  <c:v>-1.7773649075809472</c:v>
                </c:pt>
                <c:pt idx="72">
                  <c:v>0.96302693399608064</c:v>
                </c:pt>
                <c:pt idx="73">
                  <c:v>-0.23840182064224225</c:v>
                </c:pt>
                <c:pt idx="74">
                  <c:v>-1.3160912157561544</c:v>
                </c:pt>
                <c:pt idx="75">
                  <c:v>-3.0110965457135652</c:v>
                </c:pt>
                <c:pt idx="76">
                  <c:v>-6.4896829056136252</c:v>
                </c:pt>
                <c:pt idx="77">
                  <c:v>-7.0239033064477763</c:v>
                </c:pt>
                <c:pt idx="78">
                  <c:v>-7.0602117619012024</c:v>
                </c:pt>
                <c:pt idx="79">
                  <c:v>-1.0500814891541865</c:v>
                </c:pt>
                <c:pt idx="80">
                  <c:v>7.5406126148696018</c:v>
                </c:pt>
                <c:pt idx="81">
                  <c:v>14.125913406010039</c:v>
                </c:pt>
                <c:pt idx="82">
                  <c:v>14.258730736974744</c:v>
                </c:pt>
                <c:pt idx="83">
                  <c:v>7.2391677999790405</c:v>
                </c:pt>
                <c:pt idx="84">
                  <c:v>2.9553140330674577</c:v>
                </c:pt>
                <c:pt idx="85">
                  <c:v>-0.31093237842947374</c:v>
                </c:pt>
                <c:pt idx="86">
                  <c:v>3.8274942895086372</c:v>
                </c:pt>
                <c:pt idx="87">
                  <c:v>8.5206304091901544</c:v>
                </c:pt>
                <c:pt idx="88">
                  <c:v>10.694249809604228</c:v>
                </c:pt>
                <c:pt idx="89">
                  <c:v>10.140015835763784</c:v>
                </c:pt>
                <c:pt idx="90">
                  <c:v>8.4035846383231583</c:v>
                </c:pt>
                <c:pt idx="91">
                  <c:v>8.1741409507660059</c:v>
                </c:pt>
                <c:pt idx="92">
                  <c:v>8.8229075285948699</c:v>
                </c:pt>
                <c:pt idx="93">
                  <c:v>10.708065015549373</c:v>
                </c:pt>
                <c:pt idx="94">
                  <c:v>10.726775982214519</c:v>
                </c:pt>
                <c:pt idx="95">
                  <c:v>9.6197455044132454</c:v>
                </c:pt>
                <c:pt idx="96">
                  <c:v>7.2414109562473294</c:v>
                </c:pt>
                <c:pt idx="97">
                  <c:v>6.0440739547795275</c:v>
                </c:pt>
                <c:pt idx="98">
                  <c:v>7.8323240950668671</c:v>
                </c:pt>
                <c:pt idx="99">
                  <c:v>7.0983922701469915</c:v>
                </c:pt>
                <c:pt idx="100">
                  <c:v>8.5343998273035737</c:v>
                </c:pt>
                <c:pt idx="101">
                  <c:v>7.8497995726939829</c:v>
                </c:pt>
                <c:pt idx="102">
                  <c:v>4.9240573415693767</c:v>
                </c:pt>
                <c:pt idx="103">
                  <c:v>4.4690126753889503</c:v>
                </c:pt>
                <c:pt idx="104">
                  <c:v>2.0478223401901197</c:v>
                </c:pt>
                <c:pt idx="105">
                  <c:v>2.028047352952056</c:v>
                </c:pt>
                <c:pt idx="106">
                  <c:v>3.1250057380117546</c:v>
                </c:pt>
                <c:pt idx="107">
                  <c:v>3.9906398780327867</c:v>
                </c:pt>
                <c:pt idx="108">
                  <c:v>5.2956343554905416</c:v>
                </c:pt>
                <c:pt idx="109">
                  <c:v>5.7355540321669229</c:v>
                </c:pt>
                <c:pt idx="110">
                  <c:v>3.5209915793488644</c:v>
                </c:pt>
                <c:pt idx="111">
                  <c:v>2.6102185837726832</c:v>
                </c:pt>
                <c:pt idx="112">
                  <c:v>1.4546149699981914</c:v>
                </c:pt>
                <c:pt idx="113">
                  <c:v>1.0930629566736849</c:v>
                </c:pt>
                <c:pt idx="114">
                  <c:v>1.7693788877385597</c:v>
                </c:pt>
                <c:pt idx="115">
                  <c:v>1.7089309314031631</c:v>
                </c:pt>
                <c:pt idx="116">
                  <c:v>2.2202670035463612</c:v>
                </c:pt>
                <c:pt idx="117">
                  <c:v>0.70951546010398214</c:v>
                </c:pt>
                <c:pt idx="118">
                  <c:v>1.7955884156139357</c:v>
                </c:pt>
                <c:pt idx="119">
                  <c:v>2.4007660279504073</c:v>
                </c:pt>
                <c:pt idx="120">
                  <c:v>2.9002380846619991</c:v>
                </c:pt>
                <c:pt idx="121">
                  <c:v>5.5236488446987808</c:v>
                </c:pt>
                <c:pt idx="122">
                  <c:v>6.4894301512102626</c:v>
                </c:pt>
                <c:pt idx="123">
                  <c:v>8.3956129780737641</c:v>
                </c:pt>
                <c:pt idx="124">
                  <c:v>10.231202683202699</c:v>
                </c:pt>
                <c:pt idx="125">
                  <c:v>11.821231888926054</c:v>
                </c:pt>
                <c:pt idx="126">
                  <c:v>13.79229216358695</c:v>
                </c:pt>
                <c:pt idx="127">
                  <c:v>16.689180579697037</c:v>
                </c:pt>
                <c:pt idx="128">
                  <c:v>19.86812532047044</c:v>
                </c:pt>
                <c:pt idx="129">
                  <c:v>22.990878743505871</c:v>
                </c:pt>
                <c:pt idx="130">
                  <c:v>22.828848392275237</c:v>
                </c:pt>
                <c:pt idx="131">
                  <c:v>17.851510951804215</c:v>
                </c:pt>
                <c:pt idx="132">
                  <c:v>13.228079025977246</c:v>
                </c:pt>
                <c:pt idx="133">
                  <c:v>8.2478725226968095</c:v>
                </c:pt>
                <c:pt idx="134">
                  <c:v>2.6500260065038361</c:v>
                </c:pt>
                <c:pt idx="135">
                  <c:v>1.5877343805086541</c:v>
                </c:pt>
                <c:pt idx="136">
                  <c:v>-1.091454747820042</c:v>
                </c:pt>
                <c:pt idx="137">
                  <c:v>-3.8936524530580052</c:v>
                </c:pt>
                <c:pt idx="138">
                  <c:v>-4.094446105807914</c:v>
                </c:pt>
                <c:pt idx="139">
                  <c:v>-7.8859699211445538</c:v>
                </c:pt>
                <c:pt idx="140">
                  <c:v>-12.9988503063047</c:v>
                </c:pt>
                <c:pt idx="141">
                  <c:v>-16.34062091463727</c:v>
                </c:pt>
                <c:pt idx="142">
                  <c:v>-16.518455322118676</c:v>
                </c:pt>
                <c:pt idx="143">
                  <c:v>-12.929430798741615</c:v>
                </c:pt>
                <c:pt idx="144">
                  <c:v>-5.9729428095255059</c:v>
                </c:pt>
                <c:pt idx="145">
                  <c:v>-0.85698969804023362</c:v>
                </c:pt>
                <c:pt idx="146">
                  <c:v>1.0282705994610453</c:v>
                </c:pt>
                <c:pt idx="147">
                  <c:v>0.44509896627293877</c:v>
                </c:pt>
                <c:pt idx="148">
                  <c:v>0.52325203838032852</c:v>
                </c:pt>
                <c:pt idx="149">
                  <c:v>-2.4869631117622415</c:v>
                </c:pt>
                <c:pt idx="150">
                  <c:v>-3.5343620674549769</c:v>
                </c:pt>
                <c:pt idx="151">
                  <c:v>-5.4205148864479913</c:v>
                </c:pt>
                <c:pt idx="152">
                  <c:v>-8.5396193338400543</c:v>
                </c:pt>
                <c:pt idx="153">
                  <c:v>-7.3365804419978087</c:v>
                </c:pt>
                <c:pt idx="154">
                  <c:v>-7.6984070606085027</c:v>
                </c:pt>
                <c:pt idx="155">
                  <c:v>-5.0879363706307634</c:v>
                </c:pt>
                <c:pt idx="156">
                  <c:v>-1.6848199649859619</c:v>
                </c:pt>
                <c:pt idx="157">
                  <c:v>0.57188886070496103</c:v>
                </c:pt>
                <c:pt idx="158">
                  <c:v>2.4835484537176988</c:v>
                </c:pt>
                <c:pt idx="159">
                  <c:v>2.2230926087840164</c:v>
                </c:pt>
                <c:pt idx="160">
                  <c:v>2.1469087266403619</c:v>
                </c:pt>
                <c:pt idx="161">
                  <c:v>1.6237818088229883</c:v>
                </c:pt>
                <c:pt idx="162">
                  <c:v>2.7532742663825438</c:v>
                </c:pt>
                <c:pt idx="163">
                  <c:v>3.3913490586611639</c:v>
                </c:pt>
                <c:pt idx="164">
                  <c:v>3.0560475454126212</c:v>
                </c:pt>
                <c:pt idx="165">
                  <c:v>5.629442500962889</c:v>
                </c:pt>
                <c:pt idx="166">
                  <c:v>5.4436973790954912</c:v>
                </c:pt>
                <c:pt idx="167">
                  <c:v>5.5565749760455585</c:v>
                </c:pt>
                <c:pt idx="168">
                  <c:v>6.151236886054634</c:v>
                </c:pt>
                <c:pt idx="169">
                  <c:v>4.8193764443061893</c:v>
                </c:pt>
                <c:pt idx="170">
                  <c:v>3.2188138298111069</c:v>
                </c:pt>
                <c:pt idx="171">
                  <c:v>3.9520076628817513</c:v>
                </c:pt>
                <c:pt idx="172">
                  <c:v>3.0304294537507159</c:v>
                </c:pt>
                <c:pt idx="173">
                  <c:v>1.927540343072609</c:v>
                </c:pt>
                <c:pt idx="174">
                  <c:v>3.7921630548507501</c:v>
                </c:pt>
                <c:pt idx="175">
                  <c:v>3.114755122773194</c:v>
                </c:pt>
                <c:pt idx="176">
                  <c:v>3.0477930329365854</c:v>
                </c:pt>
                <c:pt idx="177">
                  <c:v>4.5986095962512685</c:v>
                </c:pt>
                <c:pt idx="178">
                  <c:v>3.4153310227765799</c:v>
                </c:pt>
                <c:pt idx="179">
                  <c:v>2.3072105676731569</c:v>
                </c:pt>
                <c:pt idx="180">
                  <c:v>2.5630646511665578</c:v>
                </c:pt>
                <c:pt idx="181">
                  <c:v>1.5464599440735638</c:v>
                </c:pt>
                <c:pt idx="182">
                  <c:v>1.3101195819624545</c:v>
                </c:pt>
                <c:pt idx="183">
                  <c:v>2.9048316530318141</c:v>
                </c:pt>
                <c:pt idx="184">
                  <c:v>2.4275547342570203</c:v>
                </c:pt>
                <c:pt idx="185">
                  <c:v>0.93339915687853381</c:v>
                </c:pt>
                <c:pt idx="186">
                  <c:v>2.8484338504544571</c:v>
                </c:pt>
                <c:pt idx="187">
                  <c:v>4.5248062467589945</c:v>
                </c:pt>
                <c:pt idx="188">
                  <c:v>8.2760967319655201</c:v>
                </c:pt>
                <c:pt idx="189">
                  <c:v>11.297402701644321</c:v>
                </c:pt>
                <c:pt idx="190">
                  <c:v>11.307235655973159</c:v>
                </c:pt>
                <c:pt idx="191">
                  <c:v>8.4882867441016696</c:v>
                </c:pt>
                <c:pt idx="192">
                  <c:v>4.4906720868155725</c:v>
                </c:pt>
                <c:pt idx="193">
                  <c:v>0.26776117768523289</c:v>
                </c:pt>
                <c:pt idx="194">
                  <c:v>-5.0131280677676031</c:v>
                </c:pt>
                <c:pt idx="195">
                  <c:v>-9.933739638667916</c:v>
                </c:pt>
                <c:pt idx="196">
                  <c:v>-13.347286205559982</c:v>
                </c:pt>
                <c:pt idx="197">
                  <c:v>-11.847694147201459</c:v>
                </c:pt>
                <c:pt idx="198">
                  <c:v>-6.5763492021553738</c:v>
                </c:pt>
              </c:numCache>
            </c:numRef>
          </c:val>
          <c:extLst>
            <c:ext xmlns:c16="http://schemas.microsoft.com/office/drawing/2014/chart" uri="{C3380CC4-5D6E-409C-BE32-E72D297353CC}">
              <c16:uniqueId val="{00000000-DB1C-4706-A13D-9EAA7A3B9AF2}"/>
            </c:ext>
          </c:extLst>
        </c:ser>
        <c:dLbls>
          <c:showLegendKey val="0"/>
          <c:showVal val="0"/>
          <c:showCatName val="0"/>
          <c:showSerName val="0"/>
          <c:showPercent val="0"/>
          <c:showBubbleSize val="0"/>
        </c:dLbls>
        <c:gapWidth val="227"/>
        <c:axId val="708326528"/>
        <c:axId val="708316544"/>
      </c:barChart>
      <c:lineChart>
        <c:grouping val="standard"/>
        <c:varyColors val="0"/>
        <c:ser>
          <c:idx val="1"/>
          <c:order val="0"/>
          <c:tx>
            <c:v>Nominel huspris</c:v>
          </c:tx>
          <c:spPr>
            <a:ln w="28575">
              <a:solidFill>
                <a:schemeClr val="accent1"/>
              </a:solidFill>
            </a:ln>
          </c:spPr>
          <c:marker>
            <c:symbol val="none"/>
          </c:marker>
          <c:cat>
            <c:numRef>
              <c:f>'Boligpriser og BNI'!$A$8:$A$207</c:f>
              <c:numCache>
                <c:formatCode>m/d/yyyy</c:formatCode>
                <c:ptCount val="200"/>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'Boligpriser og BNI'!$C$8:$C$207</c:f>
              <c:numCache>
                <c:formatCode>0.00</c:formatCode>
                <c:ptCount val="200"/>
                <c:pt idx="0">
                  <c:v>0.20254276820921127</c:v>
                </c:pt>
                <c:pt idx="1">
                  <c:v>0.20161935268804579</c:v>
                </c:pt>
                <c:pt idx="2">
                  <c:v>0.19789826242648592</c:v>
                </c:pt>
                <c:pt idx="3">
                  <c:v>0.20003858260069016</c:v>
                </c:pt>
                <c:pt idx="4">
                  <c:v>0.21233820389664615</c:v>
                </c:pt>
                <c:pt idx="5">
                  <c:v>0.22613910828625708</c:v>
                </c:pt>
                <c:pt idx="6">
                  <c:v>0.23695078133981867</c:v>
                </c:pt>
                <c:pt idx="7">
                  <c:v>0.24780612709341196</c:v>
                </c:pt>
                <c:pt idx="8">
                  <c:v>0.24620590029776407</c:v>
                </c:pt>
                <c:pt idx="9">
                  <c:v>0.25386732260463735</c:v>
                </c:pt>
                <c:pt idx="10">
                  <c:v>0.2584134951465476</c:v>
                </c:pt>
                <c:pt idx="11">
                  <c:v>0.2635587628331057</c:v>
                </c:pt>
                <c:pt idx="12">
                  <c:v>0.27288136401016905</c:v>
                </c:pt>
                <c:pt idx="13">
                  <c:v>0.27476647667562853</c:v>
                </c:pt>
                <c:pt idx="14">
                  <c:v>0.29234513021666725</c:v>
                </c:pt>
                <c:pt idx="15">
                  <c:v>0.30363705051048595</c:v>
                </c:pt>
                <c:pt idx="16">
                  <c:v>0.31799381990401759</c:v>
                </c:pt>
                <c:pt idx="17">
                  <c:v>0.33000527433810739</c:v>
                </c:pt>
                <c:pt idx="18">
                  <c:v>0.34236584864096481</c:v>
                </c:pt>
                <c:pt idx="19">
                  <c:v>0.35206290301354753</c:v>
                </c:pt>
                <c:pt idx="20">
                  <c:v>0.35446115005932927</c:v>
                </c:pt>
                <c:pt idx="21">
                  <c:v>0.3640608523222007</c:v>
                </c:pt>
                <c:pt idx="22">
                  <c:v>0.37898831733804578</c:v>
                </c:pt>
                <c:pt idx="23">
                  <c:v>0.38702738309194196</c:v>
                </c:pt>
                <c:pt idx="24">
                  <c:v>0.38538283421672892</c:v>
                </c:pt>
                <c:pt idx="25">
                  <c:v>0.37861256250283626</c:v>
                </c:pt>
                <c:pt idx="26">
                  <c:v>0.36495373653337154</c:v>
                </c:pt>
                <c:pt idx="27">
                  <c:v>0.3748367108520001</c:v>
                </c:pt>
                <c:pt idx="28">
                  <c:v>0.37458378541083276</c:v>
                </c:pt>
                <c:pt idx="29">
                  <c:v>0.37104750629765321</c:v>
                </c:pt>
                <c:pt idx="30">
                  <c:v>0.35401534290232223</c:v>
                </c:pt>
                <c:pt idx="31">
                  <c:v>0.34598063631865494</c:v>
                </c:pt>
                <c:pt idx="32">
                  <c:v>0.35164443327462858</c:v>
                </c:pt>
                <c:pt idx="33">
                  <c:v>0.34627701034546665</c:v>
                </c:pt>
                <c:pt idx="34">
                  <c:v>0.34744971554798776</c:v>
                </c:pt>
                <c:pt idx="35">
                  <c:v>0.34446113762791725</c:v>
                </c:pt>
                <c:pt idx="36">
                  <c:v>0.35223171851513208</c:v>
                </c:pt>
                <c:pt idx="37">
                  <c:v>0.37842388141663735</c:v>
                </c:pt>
                <c:pt idx="38">
                  <c:v>0.42452375529469899</c:v>
                </c:pt>
                <c:pt idx="39">
                  <c:v>0.43647586435218844</c:v>
                </c:pt>
                <c:pt idx="40">
                  <c:v>0.44947819597294014</c:v>
                </c:pt>
                <c:pt idx="41">
                  <c:v>0.46937579484423247</c:v>
                </c:pt>
                <c:pt idx="42">
                  <c:v>0.47835791276617257</c:v>
                </c:pt>
                <c:pt idx="43">
                  <c:v>0.48908319879935919</c:v>
                </c:pt>
                <c:pt idx="44">
                  <c:v>0.51253636587762852</c:v>
                </c:pt>
                <c:pt idx="45">
                  <c:v>0.52584973681222891</c:v>
                </c:pt>
                <c:pt idx="46">
                  <c:v>0.55068158071196316</c:v>
                </c:pt>
                <c:pt idx="47">
                  <c:v>0.59420864359282211</c:v>
                </c:pt>
                <c:pt idx="48">
                  <c:v>0.61051620352555114</c:v>
                </c:pt>
                <c:pt idx="49">
                  <c:v>0.63806066829272345</c:v>
                </c:pt>
                <c:pt idx="50">
                  <c:v>0.64273685516408985</c:v>
                </c:pt>
                <c:pt idx="51">
                  <c:v>0.62812387939774117</c:v>
                </c:pt>
                <c:pt idx="52">
                  <c:v>0.63912476033044718</c:v>
                </c:pt>
                <c:pt idx="53">
                  <c:v>0.59190889282941372</c:v>
                </c:pt>
                <c:pt idx="54">
                  <c:v>0.59272428166256519</c:v>
                </c:pt>
                <c:pt idx="55">
                  <c:v>0.58977837547602296</c:v>
                </c:pt>
                <c:pt idx="56">
                  <c:v>0.5846343550703047</c:v>
                </c:pt>
                <c:pt idx="57">
                  <c:v>0.59010805262575006</c:v>
                </c:pt>
                <c:pt idx="58">
                  <c:v>0.58888722022577289</c:v>
                </c:pt>
                <c:pt idx="59">
                  <c:v>0.60112451990232751</c:v>
                </c:pt>
                <c:pt idx="60">
                  <c:v>0.60600846634816208</c:v>
                </c:pt>
                <c:pt idx="61">
                  <c:v>0.59895329484097193</c:v>
                </c:pt>
                <c:pt idx="62">
                  <c:v>0.59922676648159334</c:v>
                </c:pt>
                <c:pt idx="63">
                  <c:v>0.58992019974717969</c:v>
                </c:pt>
                <c:pt idx="64">
                  <c:v>0.58074138905543493</c:v>
                </c:pt>
                <c:pt idx="65">
                  <c:v>0.55400156468717254</c:v>
                </c:pt>
                <c:pt idx="66">
                  <c:v>0.55443976489974645</c:v>
                </c:pt>
                <c:pt idx="67">
                  <c:v>0.54324160240503516</c:v>
                </c:pt>
                <c:pt idx="68">
                  <c:v>0.53910664567185917</c:v>
                </c:pt>
                <c:pt idx="69">
                  <c:v>0.54990019070990848</c:v>
                </c:pt>
                <c:pt idx="70">
                  <c:v>0.55462857397312149</c:v>
                </c:pt>
                <c:pt idx="71">
                  <c:v>0.55570535047043845</c:v>
                </c:pt>
                <c:pt idx="72">
                  <c:v>0.55879025717250175</c:v>
                </c:pt>
                <c:pt idx="73">
                  <c:v>0.55440733012474297</c:v>
                </c:pt>
                <c:pt idx="74">
                  <c:v>0.55264979572856687</c:v>
                </c:pt>
                <c:pt idx="75">
                  <c:v>0.54577642812116722</c:v>
                </c:pt>
                <c:pt idx="76">
                  <c:v>0.53026503757481869</c:v>
                </c:pt>
                <c:pt idx="77">
                  <c:v>0.52238922959987499</c:v>
                </c:pt>
                <c:pt idx="78">
                  <c:v>0.51788044224728702</c:v>
                </c:pt>
                <c:pt idx="79">
                  <c:v>0.54585976224248589</c:v>
                </c:pt>
                <c:pt idx="80">
                  <c:v>0.57584239689626759</c:v>
                </c:pt>
                <c:pt idx="81">
                  <c:v>0.60861066630886984</c:v>
                </c:pt>
                <c:pt idx="82">
                  <c:v>0.60793803739150354</c:v>
                </c:pt>
                <c:pt idx="83">
                  <c:v>0.60227755829070595</c:v>
                </c:pt>
                <c:pt idx="84">
                  <c:v>0.6089906394173733</c:v>
                </c:pt>
                <c:pt idx="85">
                  <c:v>0.62307911751730105</c:v>
                </c:pt>
                <c:pt idx="86">
                  <c:v>0.64499307049475696</c:v>
                </c:pt>
                <c:pt idx="87">
                  <c:v>0.66345703105406506</c:v>
                </c:pt>
                <c:pt idx="88">
                  <c:v>0.68114683727190506</c:v>
                </c:pt>
                <c:pt idx="89">
                  <c:v>0.69227112978158467</c:v>
                </c:pt>
                <c:pt idx="90">
                  <c:v>0.70846052993365338</c:v>
                </c:pt>
                <c:pt idx="91">
                  <c:v>0.73119702176230283</c:v>
                </c:pt>
                <c:pt idx="92">
                  <c:v>0.76067695232527821</c:v>
                </c:pt>
                <c:pt idx="93">
                  <c:v>0.78119534353731868</c:v>
                </c:pt>
                <c:pt idx="94">
                  <c:v>0.79983575077978353</c:v>
                </c:pt>
                <c:pt idx="95">
                  <c:v>0.81777391924695775</c:v>
                </c:pt>
                <c:pt idx="96">
                  <c:v>0.82830766249227827</c:v>
                </c:pt>
                <c:pt idx="97">
                  <c:v>0.84526067489024137</c:v>
                </c:pt>
                <c:pt idx="98">
                  <c:v>0.87720119349285031</c:v>
                </c:pt>
                <c:pt idx="99">
                  <c:v>0.88794634151926066</c:v>
                </c:pt>
                <c:pt idx="100">
                  <c:v>0.9071974239004631</c:v>
                </c:pt>
                <c:pt idx="101">
                  <c:v>0.92148199668963204</c:v>
                </c:pt>
                <c:pt idx="102">
                  <c:v>0.93125622290327126</c:v>
                </c:pt>
                <c:pt idx="103">
                  <c:v>0.94631010002336802</c:v>
                </c:pt>
                <c:pt idx="104">
                  <c:v>0.95623337052457402</c:v>
                </c:pt>
                <c:pt idx="105">
                  <c:v>0.96944901985875176</c:v>
                </c:pt>
                <c:pt idx="106">
                  <c:v>0.99032533982978344</c:v>
                </c:pt>
                <c:pt idx="107">
                  <c:v>1.0100591299494368</c:v>
                </c:pt>
                <c:pt idx="108">
                  <c:v>1.0301665103620281</c:v>
                </c:pt>
                <c:pt idx="109">
                  <c:v>1.0476142214838644</c:v>
                </c:pt>
                <c:pt idx="110">
                  <c:v>1.0524853135202112</c:v>
                </c:pt>
                <c:pt idx="111">
                  <c:v>1.0622401554483081</c:v>
                </c:pt>
                <c:pt idx="112">
                  <c:v>1.066533548984236</c:v>
                </c:pt>
                <c:pt idx="113">
                  <c:v>1.0798183229043714</c:v>
                </c:pt>
                <c:pt idx="114">
                  <c:v>1.0919125312113223</c:v>
                </c:pt>
                <c:pt idx="115">
                  <c:v>1.0968876520365969</c:v>
                </c:pt>
                <c:pt idx="116">
                  <c:v>1.1116631839885565</c:v>
                </c:pt>
                <c:pt idx="117">
                  <c:v>1.1104443021233399</c:v>
                </c:pt>
                <c:pt idx="118">
                  <c:v>1.1222492086511358</c:v>
                </c:pt>
                <c:pt idx="119">
                  <c:v>1.1354885703506143</c:v>
                </c:pt>
                <c:pt idx="120">
                  <c:v>1.1511841160580087</c:v>
                </c:pt>
                <c:pt idx="121">
                  <c:v>1.1800182165151214</c:v>
                </c:pt>
                <c:pt idx="122">
                  <c:v>1.2107767283408135</c:v>
                </c:pt>
                <c:pt idx="123">
                  <c:v>1.2453463868922783</c:v>
                </c:pt>
                <c:pt idx="124">
                  <c:v>1.2881544428996725</c:v>
                </c:pt>
                <c:pt idx="125">
                  <c:v>1.336962631556736</c:v>
                </c:pt>
                <c:pt idx="126">
                  <c:v>1.3968547337610231</c:v>
                </c:pt>
                <c:pt idx="127">
                  <c:v>1.4772098875165702</c:v>
                </c:pt>
                <c:pt idx="128">
                  <c:v>1.5812262682924296</c:v>
                </c:pt>
                <c:pt idx="129">
                  <c:v>1.6757525408064455</c:v>
                </c:pt>
                <c:pt idx="130">
                  <c:v>1.7552118374043488</c:v>
                </c:pt>
                <c:pt idx="131">
                  <c:v>1.7957815550659155</c:v>
                </c:pt>
                <c:pt idx="132">
                  <c:v>1.8172681512303346</c:v>
                </c:pt>
                <c:pt idx="133">
                  <c:v>1.8453016853040496</c:v>
                </c:pt>
                <c:pt idx="134">
                  <c:v>1.838148266900141</c:v>
                </c:pt>
                <c:pt idx="135">
                  <c:v>1.8417201323378345</c:v>
                </c:pt>
                <c:pt idx="136">
                  <c:v>1.8375059717960212</c:v>
                </c:pt>
                <c:pt idx="137">
                  <c:v>1.822957973598081</c:v>
                </c:pt>
                <c:pt idx="138">
                  <c:v>1.8060361060656336</c:v>
                </c:pt>
                <c:pt idx="139">
                  <c:v>1.7559539445849193</c:v>
                </c:pt>
                <c:pt idx="140">
                  <c:v>1.6449815532161531</c:v>
                </c:pt>
                <c:pt idx="141">
                  <c:v>1.5518387707136516</c:v>
                </c:pt>
                <c:pt idx="142">
                  <c:v>1.5286866025900088</c:v>
                </c:pt>
                <c:pt idx="143">
                  <c:v>1.5436557796417762</c:v>
                </c:pt>
                <c:pt idx="144">
                  <c:v>1.5606780019841411</c:v>
                </c:pt>
                <c:pt idx="145">
                  <c:v>1.5745082497631955</c:v>
                </c:pt>
                <c:pt idx="146">
                  <c:v>1.5835503879139858</c:v>
                </c:pt>
                <c:pt idx="147">
                  <c:v>1.5911397471117852</c:v>
                </c:pt>
                <c:pt idx="148">
                  <c:v>1.606435418027935</c:v>
                </c:pt>
                <c:pt idx="149">
                  <c:v>1.5853690477104843</c:v>
                </c:pt>
                <c:pt idx="150">
                  <c:v>1.5681046896273714</c:v>
                </c:pt>
                <c:pt idx="151">
                  <c:v>1.5289999685457463</c:v>
                </c:pt>
                <c:pt idx="152">
                  <c:v>1.4971037589051306</c:v>
                </c:pt>
                <c:pt idx="153">
                  <c:v>1.4956203975986868</c:v>
                </c:pt>
                <c:pt idx="154">
                  <c:v>1.4796036213914296</c:v>
                </c:pt>
                <c:pt idx="155">
                  <c:v>1.4929597759364173</c:v>
                </c:pt>
                <c:pt idx="156">
                  <c:v>1.5089288811298047</c:v>
                </c:pt>
                <c:pt idx="157">
                  <c:v>1.5212694757464278</c:v>
                </c:pt>
                <c:pt idx="158">
                  <c:v>1.527871647980604</c:v>
                </c:pt>
                <c:pt idx="159">
                  <c:v>1.5350239343884087</c:v>
                </c:pt>
                <c:pt idx="160">
                  <c:v>1.5531588855465299</c:v>
                </c:pt>
                <c:pt idx="161">
                  <c:v>1.5598534451808435</c:v>
                </c:pt>
                <c:pt idx="162">
                  <c:v>1.5803585947387992</c:v>
                </c:pt>
                <c:pt idx="163">
                  <c:v>1.5918156073485652</c:v>
                </c:pt>
                <c:pt idx="164">
                  <c:v>1.6095216485064401</c:v>
                </c:pt>
                <c:pt idx="165">
                  <c:v>1.6520821130366161</c:v>
                </c:pt>
                <c:pt idx="166">
                  <c:v>1.6771214607450229</c:v>
                </c:pt>
                <c:pt idx="167">
                  <c:v>1.6880453443143872</c:v>
                </c:pt>
                <c:pt idx="168">
                  <c:v>1.7116243213405935</c:v>
                </c:pt>
                <c:pt idx="169">
                  <c:v>1.7256692022256603</c:v>
                </c:pt>
                <c:pt idx="170">
                  <c:v>1.7324937084356691</c:v>
                </c:pt>
                <c:pt idx="171">
                  <c:v>1.7594808958544119</c:v>
                </c:pt>
                <c:pt idx="172">
                  <c:v>1.7717928132025706</c:v>
                </c:pt>
                <c:pt idx="173">
                  <c:v>1.7856219004444718</c:v>
                </c:pt>
                <c:pt idx="174">
                  <c:v>1.8115463488697008</c:v>
                </c:pt>
                <c:pt idx="175">
                  <c:v>1.8322249339516548</c:v>
                </c:pt>
                <c:pt idx="176">
                  <c:v>1.8417335772975527</c:v>
                </c:pt>
                <c:pt idx="177">
                  <c:v>1.872191350557993</c:v>
                </c:pt>
                <c:pt idx="178">
                  <c:v>1.8870481490702287</c:v>
                </c:pt>
                <c:pt idx="179">
                  <c:v>1.8915043354548415</c:v>
                </c:pt>
                <c:pt idx="180">
                  <c:v>1.900312502945088</c:v>
                </c:pt>
                <c:pt idx="181">
                  <c:v>1.9139802459104753</c:v>
                </c:pt>
                <c:pt idx="182">
                  <c:v>1.935777521838574</c:v>
                </c:pt>
                <c:pt idx="183">
                  <c:v>1.9568204715056163</c:v>
                </c:pt>
                <c:pt idx="184">
                  <c:v>1.968069648069261</c:v>
                </c:pt>
                <c:pt idx="185">
                  <c:v>1.9580604918030462</c:v>
                </c:pt>
                <c:pt idx="186">
                  <c:v>1.9770309617590143</c:v>
                </c:pt>
                <c:pt idx="187">
                  <c:v>2.0581015720995599</c:v>
                </c:pt>
                <c:pt idx="188">
                  <c:v>2.1335675377186623</c:v>
                </c:pt>
                <c:pt idx="189">
                  <c:v>2.197662313885933</c:v>
                </c:pt>
                <c:pt idx="190">
                  <c:v>2.244297585550282</c:v>
                </c:pt>
                <c:pt idx="191">
                  <c:v>2.2792481869092955</c:v>
                </c:pt>
                <c:pt idx="192">
                  <c:v>2.3016792375981341</c:v>
                </c:pt>
                <c:pt idx="193">
                  <c:v>2.3141934666655111</c:v>
                </c:pt>
                <c:pt idx="194">
                  <c:v>2.2892605263370776</c:v>
                </c:pt>
                <c:pt idx="195">
                  <c:v>2.2328355080088027</c:v>
                </c:pt>
                <c:pt idx="196">
                  <c:v>2.1707527525135566</c:v>
                </c:pt>
                <c:pt idx="197">
                  <c:v>2.1802412987417417</c:v>
                </c:pt>
                <c:pt idx="198">
                  <c:v>2.2149445290393075</c:v>
                </c:pt>
              </c:numCache>
            </c:numRef>
          </c:val>
          <c:smooth val="0"/>
          <c:extLst>
            <c:ext xmlns:c16="http://schemas.microsoft.com/office/drawing/2014/chart" uri="{C3380CC4-5D6E-409C-BE32-E72D297353CC}">
              <c16:uniqueId val="{00000001-DB1C-4706-A13D-9EAA7A3B9AF2}"/>
            </c:ext>
          </c:extLst>
        </c:ser>
        <c:ser>
          <c:idx val="3"/>
          <c:order val="1"/>
          <c:tx>
            <c:v>Nominel ejerlejlighedspris</c:v>
          </c:tx>
          <c:spPr>
            <a:ln>
              <a:solidFill>
                <a:schemeClr val="accent2"/>
              </a:solidFill>
            </a:ln>
          </c:spPr>
          <c:marker>
            <c:symbol val="none"/>
          </c:marker>
          <c:cat>
            <c:numRef>
              <c:f>'Boligpriser og BNI'!$A$8:$A$207</c:f>
              <c:numCache>
                <c:formatCode>m/d/yyyy</c:formatCode>
                <c:ptCount val="200"/>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'Boligpriser og BNI'!$D$8:$D$207</c:f>
              <c:numCache>
                <c:formatCode>0.00</c:formatCode>
                <c:ptCount val="200"/>
                <c:pt idx="73">
                  <c:v>0.51720867823917682</c:v>
                </c:pt>
                <c:pt idx="74">
                  <c:v>0.50516662458095729</c:v>
                </c:pt>
                <c:pt idx="75">
                  <c:v>0.49072735333259687</c:v>
                </c:pt>
                <c:pt idx="76">
                  <c:v>0.47381119340406758</c:v>
                </c:pt>
                <c:pt idx="77">
                  <c:v>0.46059579338743584</c:v>
                </c:pt>
                <c:pt idx="78">
                  <c:v>0.45495150208600355</c:v>
                </c:pt>
                <c:pt idx="79">
                  <c:v>0.47967640101944514</c:v>
                </c:pt>
                <c:pt idx="80">
                  <c:v>0.50008709958784237</c:v>
                </c:pt>
                <c:pt idx="81">
                  <c:v>0.52851055058926033</c:v>
                </c:pt>
                <c:pt idx="82">
                  <c:v>0.5200654351665529</c:v>
                </c:pt>
                <c:pt idx="83">
                  <c:v>0.51214152775144406</c:v>
                </c:pt>
                <c:pt idx="84">
                  <c:v>0.51125631417466799</c:v>
                </c:pt>
                <c:pt idx="85">
                  <c:v>0.52233914751719679</c:v>
                </c:pt>
                <c:pt idx="86">
                  <c:v>0.54132985474706319</c:v>
                </c:pt>
                <c:pt idx="87">
                  <c:v>0.55767929634765634</c:v>
                </c:pt>
                <c:pt idx="88">
                  <c:v>0.57058190857182123</c:v>
                </c:pt>
                <c:pt idx="89">
                  <c:v>0.58381916746773366</c:v>
                </c:pt>
                <c:pt idx="90">
                  <c:v>0.59960097022896208</c:v>
                </c:pt>
                <c:pt idx="91">
                  <c:v>0.62025734207436178</c:v>
                </c:pt>
                <c:pt idx="92">
                  <c:v>0.64343266197968085</c:v>
                </c:pt>
                <c:pt idx="93">
                  <c:v>0.66257527778747083</c:v>
                </c:pt>
                <c:pt idx="94">
                  <c:v>0.68178062246913629</c:v>
                </c:pt>
                <c:pt idx="95">
                  <c:v>0.70263464144360144</c:v>
                </c:pt>
                <c:pt idx="96">
                  <c:v>0.72073028708264619</c:v>
                </c:pt>
                <c:pt idx="97">
                  <c:v>0.73870059999739668</c:v>
                </c:pt>
                <c:pt idx="98">
                  <c:v>0.77308612265712373</c:v>
                </c:pt>
                <c:pt idx="99">
                  <c:v>0.79548219364209105</c:v>
                </c:pt>
                <c:pt idx="100">
                  <c:v>0.82904515129992207</c:v>
                </c:pt>
                <c:pt idx="101">
                  <c:v>0.85833586004164153</c:v>
                </c:pt>
                <c:pt idx="102">
                  <c:v>0.87722158269205985</c:v>
                </c:pt>
                <c:pt idx="103">
                  <c:v>0.90833478483536234</c:v>
                </c:pt>
                <c:pt idx="104">
                  <c:v>0.92426480622441276</c:v>
                </c:pt>
                <c:pt idx="105">
                  <c:v>0.95810756955937149</c:v>
                </c:pt>
                <c:pt idx="106">
                  <c:v>0.98376491027679902</c:v>
                </c:pt>
                <c:pt idx="107">
                  <c:v>1.0071776999600697</c:v>
                </c:pt>
                <c:pt idx="108">
                  <c:v>1.0509498202037599</c:v>
                </c:pt>
                <c:pt idx="109">
                  <c:v>1.0825629580096721</c:v>
                </c:pt>
                <c:pt idx="110">
                  <c:v>1.1114920155207826</c:v>
                </c:pt>
                <c:pt idx="111">
                  <c:v>1.1458826615649269</c:v>
                </c:pt>
                <c:pt idx="112">
                  <c:v>1.1682412088897023</c:v>
                </c:pt>
                <c:pt idx="113">
                  <c:v>1.1951385291660879</c:v>
                </c:pt>
                <c:pt idx="114">
                  <c:v>1.2196142408001371</c:v>
                </c:pt>
                <c:pt idx="115">
                  <c:v>1.2423764111546591</c:v>
                </c:pt>
                <c:pt idx="116">
                  <c:v>1.2610823782138878</c:v>
                </c:pt>
                <c:pt idx="117">
                  <c:v>1.3140782001255367</c:v>
                </c:pt>
                <c:pt idx="118">
                  <c:v>1.3152846073078253</c:v>
                </c:pt>
                <c:pt idx="119">
                  <c:v>1.3331013557856641</c:v>
                </c:pt>
                <c:pt idx="120">
                  <c:v>1.3330647353813831</c:v>
                </c:pt>
                <c:pt idx="121">
                  <c:v>1.3653993124742096</c:v>
                </c:pt>
                <c:pt idx="122">
                  <c:v>1.4044760247000094</c:v>
                </c:pt>
                <c:pt idx="123">
                  <c:v>1.4459704987662532</c:v>
                </c:pt>
                <c:pt idx="124">
                  <c:v>1.5267932043915136</c:v>
                </c:pt>
                <c:pt idx="125">
                  <c:v>1.6007969268002396</c:v>
                </c:pt>
                <c:pt idx="126">
                  <c:v>1.6992055334116107</c:v>
                </c:pt>
                <c:pt idx="127">
                  <c:v>1.8282106593965477</c:v>
                </c:pt>
                <c:pt idx="128">
                  <c:v>1.9601183962161541</c:v>
                </c:pt>
                <c:pt idx="129">
                  <c:v>2.0760209072829143</c:v>
                </c:pt>
                <c:pt idx="130">
                  <c:v>2.2075234732499958</c:v>
                </c:pt>
                <c:pt idx="131">
                  <c:v>2.2314433382027006</c:v>
                </c:pt>
                <c:pt idx="132">
                  <c:v>2.211293633530397</c:v>
                </c:pt>
                <c:pt idx="133">
                  <c:v>2.1461769064836207</c:v>
                </c:pt>
                <c:pt idx="134">
                  <c:v>2.0793568262899691</c:v>
                </c:pt>
                <c:pt idx="135">
                  <c:v>2.0366683925833589</c:v>
                </c:pt>
                <c:pt idx="136">
                  <c:v>1.9886157591038374</c:v>
                </c:pt>
                <c:pt idx="137">
                  <c:v>1.9677311121513987</c:v>
                </c:pt>
                <c:pt idx="138">
                  <c:v>1.8961504046952995</c:v>
                </c:pt>
                <c:pt idx="139">
                  <c:v>1.8240000484434515</c:v>
                </c:pt>
                <c:pt idx="140">
                  <c:v>1.7450519134285563</c:v>
                </c:pt>
                <c:pt idx="141">
                  <c:v>1.5974070802295788</c:v>
                </c:pt>
                <c:pt idx="142">
                  <c:v>1.6022846570720999</c:v>
                </c:pt>
                <c:pt idx="143">
                  <c:v>1.6145546244870883</c:v>
                </c:pt>
                <c:pt idx="144">
                  <c:v>1.6524930056603071</c:v>
                </c:pt>
                <c:pt idx="145">
                  <c:v>1.6845442004029625</c:v>
                </c:pt>
                <c:pt idx="146">
                  <c:v>1.7124514315922212</c:v>
                </c:pt>
                <c:pt idx="147">
                  <c:v>1.7347784272850018</c:v>
                </c:pt>
                <c:pt idx="148">
                  <c:v>1.7559031490715491</c:v>
                </c:pt>
                <c:pt idx="149">
                  <c:v>1.7616012522067745</c:v>
                </c:pt>
                <c:pt idx="150">
                  <c:v>1.7395925865084401</c:v>
                </c:pt>
                <c:pt idx="151">
                  <c:v>1.6875230560966665</c:v>
                </c:pt>
                <c:pt idx="152">
                  <c:v>1.6902362131358002</c:v>
                </c:pt>
                <c:pt idx="153">
                  <c:v>1.6922328812382101</c:v>
                </c:pt>
                <c:pt idx="154">
                  <c:v>1.6840683949860864</c:v>
                </c:pt>
                <c:pt idx="155">
                  <c:v>1.7493195580341885</c:v>
                </c:pt>
                <c:pt idx="156">
                  <c:v>1.7751425245077075</c:v>
                </c:pt>
                <c:pt idx="157">
                  <c:v>1.8085975920194941</c:v>
                </c:pt>
                <c:pt idx="158">
                  <c:v>1.8482879672572479</c:v>
                </c:pt>
                <c:pt idx="159">
                  <c:v>1.8886695423740485</c:v>
                </c:pt>
                <c:pt idx="160">
                  <c:v>1.9288178536518306</c:v>
                </c:pt>
                <c:pt idx="161">
                  <c:v>1.9669243831825607</c:v>
                </c:pt>
                <c:pt idx="162">
                  <c:v>2.0155698882607234</c:v>
                </c:pt>
                <c:pt idx="163">
                  <c:v>2.0463298064609567</c:v>
                </c:pt>
                <c:pt idx="164">
                  <c:v>2.0889512764965583</c:v>
                </c:pt>
                <c:pt idx="165">
                  <c:v>2.1511336302930051</c:v>
                </c:pt>
                <c:pt idx="166">
                  <c:v>2.2224039737484236</c:v>
                </c:pt>
                <c:pt idx="167">
                  <c:v>2.2829096748439324</c:v>
                </c:pt>
                <c:pt idx="168">
                  <c:v>2.3206519577456208</c:v>
                </c:pt>
                <c:pt idx="169">
                  <c:v>2.3726937702012179</c:v>
                </c:pt>
                <c:pt idx="170">
                  <c:v>2.394565025261655</c:v>
                </c:pt>
                <c:pt idx="171">
                  <c:v>2.4379504070136755</c:v>
                </c:pt>
                <c:pt idx="172">
                  <c:v>2.4850852359101729</c:v>
                </c:pt>
                <c:pt idx="173">
                  <c:v>2.5146219397093219</c:v>
                </c:pt>
                <c:pt idx="174">
                  <c:v>2.5547353683983327</c:v>
                </c:pt>
                <c:pt idx="175">
                  <c:v>2.624429069295247</c:v>
                </c:pt>
                <c:pt idx="176">
                  <c:v>2.657358660698482</c:v>
                </c:pt>
                <c:pt idx="177">
                  <c:v>2.7015883999444066</c:v>
                </c:pt>
                <c:pt idx="178">
                  <c:v>2.7264806605332339</c:v>
                </c:pt>
                <c:pt idx="179">
                  <c:v>2.7082607320545882</c:v>
                </c:pt>
                <c:pt idx="180">
                  <c:v>2.7120889641928887</c:v>
                </c:pt>
                <c:pt idx="181">
                  <c:v>2.679002538820241</c:v>
                </c:pt>
                <c:pt idx="182">
                  <c:v>2.7225385752269031</c:v>
                </c:pt>
                <c:pt idx="183">
                  <c:v>2.7215777125232168</c:v>
                </c:pt>
                <c:pt idx="184">
                  <c:v>2.7536532563242124</c:v>
                </c:pt>
                <c:pt idx="185">
                  <c:v>2.7687306831865435</c:v>
                </c:pt>
                <c:pt idx="186">
                  <c:v>2.7884428854747654</c:v>
                </c:pt>
                <c:pt idx="187">
                  <c:v>2.9069920465437185</c:v>
                </c:pt>
                <c:pt idx="188">
                  <c:v>2.997121189587324</c:v>
                </c:pt>
                <c:pt idx="189">
                  <c:v>3.102493603410446</c:v>
                </c:pt>
                <c:pt idx="190">
                  <c:v>3.1226893585649731</c:v>
                </c:pt>
                <c:pt idx="191">
                  <c:v>3.2048937454634601</c:v>
                </c:pt>
                <c:pt idx="192">
                  <c:v>3.2285928672226762</c:v>
                </c:pt>
                <c:pt idx="193">
                  <c:v>3.2600596081081754</c:v>
                </c:pt>
                <c:pt idx="194">
                  <c:v>3.2566964240423921</c:v>
                </c:pt>
                <c:pt idx="195">
                  <c:v>3.1365124776570759</c:v>
                </c:pt>
                <c:pt idx="196">
                  <c:v>3.0882800184049848</c:v>
                </c:pt>
                <c:pt idx="197">
                  <c:v>3.0573812866099401</c:v>
                </c:pt>
                <c:pt idx="198">
                  <c:v>3.1430829340935755</c:v>
                </c:pt>
              </c:numCache>
            </c:numRef>
          </c:val>
          <c:smooth val="0"/>
          <c:extLst>
            <c:ext xmlns:c16="http://schemas.microsoft.com/office/drawing/2014/chart" uri="{C3380CC4-5D6E-409C-BE32-E72D297353CC}">
              <c16:uniqueId val="{00000002-DB1C-4706-A13D-9EAA7A3B9AF2}"/>
            </c:ext>
          </c:extLst>
        </c:ser>
        <c:ser>
          <c:idx val="2"/>
          <c:order val="2"/>
          <c:tx>
            <c:v>Nominel disponibel indkomst</c:v>
          </c:tx>
          <c:spPr>
            <a:ln>
              <a:solidFill>
                <a:schemeClr val="accent3"/>
              </a:solidFill>
            </a:ln>
          </c:spPr>
          <c:marker>
            <c:symbol val="none"/>
          </c:marker>
          <c:cat>
            <c:numRef>
              <c:f>'Boligpriser og BNI'!$A$8:$A$207</c:f>
              <c:numCache>
                <c:formatCode>m/d/yyyy</c:formatCode>
                <c:ptCount val="200"/>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'Boligpriser og BNI'!$B$8:$B$207</c:f>
              <c:numCache>
                <c:formatCode>0.00</c:formatCode>
                <c:ptCount val="200"/>
                <c:pt idx="0">
                  <c:v>0.16903313290645694</c:v>
                </c:pt>
                <c:pt idx="1">
                  <c:v>0.17610853502068666</c:v>
                </c:pt>
                <c:pt idx="2">
                  <c:v>0.18039945689634609</c:v>
                </c:pt>
                <c:pt idx="3">
                  <c:v>0.18567239627124091</c:v>
                </c:pt>
                <c:pt idx="4">
                  <c:v>0.19113991483382498</c:v>
                </c:pt>
                <c:pt idx="5">
                  <c:v>0.1995072008513181</c:v>
                </c:pt>
                <c:pt idx="6">
                  <c:v>0.20898608978965</c:v>
                </c:pt>
                <c:pt idx="7">
                  <c:v>0.21790295513560895</c:v>
                </c:pt>
                <c:pt idx="8">
                  <c:v>0.22750772584557188</c:v>
                </c:pt>
                <c:pt idx="9">
                  <c:v>0.23521749759254834</c:v>
                </c:pt>
                <c:pt idx="10">
                  <c:v>0.24389263099574174</c:v>
                </c:pt>
                <c:pt idx="11">
                  <c:v>0.25307941835168429</c:v>
                </c:pt>
                <c:pt idx="12">
                  <c:v>0.26253265686849353</c:v>
                </c:pt>
                <c:pt idx="13">
                  <c:v>0.27112969616655602</c:v>
                </c:pt>
                <c:pt idx="14">
                  <c:v>0.27872586109609543</c:v>
                </c:pt>
                <c:pt idx="15">
                  <c:v>0.28580817104661638</c:v>
                </c:pt>
                <c:pt idx="16">
                  <c:v>0.29346600703912362</c:v>
                </c:pt>
                <c:pt idx="17">
                  <c:v>0.30198774584232013</c:v>
                </c:pt>
                <c:pt idx="18">
                  <c:v>0.31070304797492776</c:v>
                </c:pt>
                <c:pt idx="19">
                  <c:v>0.31992246977805505</c:v>
                </c:pt>
                <c:pt idx="20">
                  <c:v>0.32788908435968422</c:v>
                </c:pt>
                <c:pt idx="21">
                  <c:v>0.33517414269154772</c:v>
                </c:pt>
                <c:pt idx="22">
                  <c:v>0.3429182419828391</c:v>
                </c:pt>
                <c:pt idx="23">
                  <c:v>0.34983509401631041</c:v>
                </c:pt>
                <c:pt idx="24">
                  <c:v>0.3582990135525102</c:v>
                </c:pt>
                <c:pt idx="25">
                  <c:v>0.36710201811646265</c:v>
                </c:pt>
                <c:pt idx="26">
                  <c:v>0.37548987526408784</c:v>
                </c:pt>
                <c:pt idx="27">
                  <c:v>0.38426507070767657</c:v>
                </c:pt>
                <c:pt idx="28">
                  <c:v>0.39042984899590905</c:v>
                </c:pt>
                <c:pt idx="29">
                  <c:v>0.39661248945886518</c:v>
                </c:pt>
                <c:pt idx="30">
                  <c:v>0.40343215771706242</c:v>
                </c:pt>
                <c:pt idx="31">
                  <c:v>0.41170120177357522</c:v>
                </c:pt>
                <c:pt idx="32">
                  <c:v>0.42458846454473093</c:v>
                </c:pt>
                <c:pt idx="33">
                  <c:v>0.43870508514213141</c:v>
                </c:pt>
                <c:pt idx="34">
                  <c:v>0.45585979922997905</c:v>
                </c:pt>
                <c:pt idx="35">
                  <c:v>0.47300134948763933</c:v>
                </c:pt>
                <c:pt idx="36">
                  <c:v>0.48839177171095266</c:v>
                </c:pt>
                <c:pt idx="37">
                  <c:v>0.49800378041114718</c:v>
                </c:pt>
                <c:pt idx="38">
                  <c:v>0.50241637247932625</c:v>
                </c:pt>
                <c:pt idx="39">
                  <c:v>0.5057959636609366</c:v>
                </c:pt>
                <c:pt idx="40">
                  <c:v>0.50790399657033158</c:v>
                </c:pt>
                <c:pt idx="41">
                  <c:v>0.51771066911307195</c:v>
                </c:pt>
                <c:pt idx="42">
                  <c:v>0.53059454568996722</c:v>
                </c:pt>
                <c:pt idx="43">
                  <c:v>0.54339000026923734</c:v>
                </c:pt>
                <c:pt idx="44">
                  <c:v>0.55540265139035538</c:v>
                </c:pt>
                <c:pt idx="45">
                  <c:v>0.55717371564341045</c:v>
                </c:pt>
                <c:pt idx="46">
                  <c:v>0.56089319607391019</c:v>
                </c:pt>
                <c:pt idx="47">
                  <c:v>0.56563970922359486</c:v>
                </c:pt>
                <c:pt idx="48">
                  <c:v>0.57227601506259052</c:v>
                </c:pt>
                <c:pt idx="49">
                  <c:v>0.58682471404762027</c:v>
                </c:pt>
                <c:pt idx="50">
                  <c:v>0.59672459158737867</c:v>
                </c:pt>
                <c:pt idx="51">
                  <c:v>0.60473967107436011</c:v>
                </c:pt>
                <c:pt idx="52">
                  <c:v>0.6105485603458225</c:v>
                </c:pt>
                <c:pt idx="53">
                  <c:v>0.61475734584695274</c:v>
                </c:pt>
                <c:pt idx="54">
                  <c:v>0.61993483687113204</c:v>
                </c:pt>
                <c:pt idx="55">
                  <c:v>0.62365063481537364</c:v>
                </c:pt>
                <c:pt idx="56">
                  <c:v>0.62834813280313861</c:v>
                </c:pt>
                <c:pt idx="57">
                  <c:v>0.63264076728158891</c:v>
                </c:pt>
                <c:pt idx="58">
                  <c:v>0.63999558779951615</c:v>
                </c:pt>
                <c:pt idx="59">
                  <c:v>0.65139092927516773</c:v>
                </c:pt>
                <c:pt idx="60">
                  <c:v>0.66550175252044375</c:v>
                </c:pt>
                <c:pt idx="61">
                  <c:v>0.68284948891746289</c:v>
                </c:pt>
                <c:pt idx="62">
                  <c:v>0.69742993534380016</c:v>
                </c:pt>
                <c:pt idx="63">
                  <c:v>0.7077225452651531</c:v>
                </c:pt>
                <c:pt idx="64">
                  <c:v>0.71225510678704584</c:v>
                </c:pt>
                <c:pt idx="65">
                  <c:v>0.72177348832023402</c:v>
                </c:pt>
                <c:pt idx="66">
                  <c:v>0.72780469204270259</c:v>
                </c:pt>
                <c:pt idx="67">
                  <c:v>0.73466508914860806</c:v>
                </c:pt>
                <c:pt idx="68">
                  <c:v>0.7454147532229547</c:v>
                </c:pt>
                <c:pt idx="69">
                  <c:v>0.75104376969175324</c:v>
                </c:pt>
                <c:pt idx="70">
                  <c:v>0.75999950584383402</c:v>
                </c:pt>
                <c:pt idx="71">
                  <c:v>0.77046719164233479</c:v>
                </c:pt>
                <c:pt idx="72">
                  <c:v>0.77813300420586806</c:v>
                </c:pt>
                <c:pt idx="73">
                  <c:v>0.78425571906355074</c:v>
                </c:pt>
                <c:pt idx="74">
                  <c:v>0.78914543983069452</c:v>
                </c:pt>
                <c:pt idx="75">
                  <c:v>0.79449502655363813</c:v>
                </c:pt>
                <c:pt idx="76">
                  <c:v>0.80184312999868279</c:v>
                </c:pt>
                <c:pt idx="77">
                  <c:v>0.80551846060156163</c:v>
                </c:pt>
                <c:pt idx="78">
                  <c:v>0.8093353042501934</c:v>
                </c:pt>
                <c:pt idx="79">
                  <c:v>0.81290218629979993</c:v>
                </c:pt>
                <c:pt idx="80">
                  <c:v>0.81919669926498795</c:v>
                </c:pt>
                <c:pt idx="81">
                  <c:v>0.82673871143791755</c:v>
                </c:pt>
                <c:pt idx="82">
                  <c:v>0.83464181872514009</c:v>
                </c:pt>
                <c:pt idx="83">
                  <c:v>0.84437379251330225</c:v>
                </c:pt>
                <c:pt idx="84">
                  <c:v>0.85547824364014036</c:v>
                </c:pt>
                <c:pt idx="85">
                  <c:v>0.86832804520395113</c:v>
                </c:pt>
                <c:pt idx="86">
                  <c:v>0.88650802005693008</c:v>
                </c:pt>
                <c:pt idx="87">
                  <c:v>0.90082515051991685</c:v>
                </c:pt>
                <c:pt idx="88">
                  <c:v>0.91144694628476319</c:v>
                </c:pt>
                <c:pt idx="89">
                  <c:v>0.92061385408442487</c:v>
                </c:pt>
                <c:pt idx="90">
                  <c:v>0.92352375654590768</c:v>
                </c:pt>
                <c:pt idx="91">
                  <c:v>0.92284197283406422</c:v>
                </c:pt>
                <c:pt idx="92">
                  <c:v>0.92477570054059599</c:v>
                </c:pt>
                <c:pt idx="93">
                  <c:v>0.92336155743825876</c:v>
                </c:pt>
                <c:pt idx="94">
                  <c:v>0.92711019481348955</c:v>
                </c:pt>
                <c:pt idx="95">
                  <c:v>0.93693740665202008</c:v>
                </c:pt>
                <c:pt idx="96">
                  <c:v>0.94127357945271284</c:v>
                </c:pt>
                <c:pt idx="97">
                  <c:v>0.95299137689878621</c:v>
                </c:pt>
                <c:pt idx="98">
                  <c:v>0.95681486440590002</c:v>
                </c:pt>
                <c:pt idx="99">
                  <c:v>0.96668800686293677</c:v>
                </c:pt>
                <c:pt idx="100">
                  <c:v>0.97906817867709961</c:v>
                </c:pt>
                <c:pt idx="101">
                  <c:v>0.97355905637073714</c:v>
                </c:pt>
                <c:pt idx="102">
                  <c:v>0.97180745738666341</c:v>
                </c:pt>
                <c:pt idx="103">
                  <c:v>0.97942090117230285</c:v>
                </c:pt>
                <c:pt idx="104">
                  <c:v>0.97954849842513803</c:v>
                </c:pt>
                <c:pt idx="105">
                  <c:v>0.98892695751606619</c:v>
                </c:pt>
                <c:pt idx="106">
                  <c:v>1.0028847245483061</c:v>
                </c:pt>
                <c:pt idx="107">
                  <c:v>1.0009404055951201</c:v>
                </c:pt>
                <c:pt idx="108">
                  <c:v>1.007247912340508</c:v>
                </c:pt>
                <c:pt idx="109">
                  <c:v>1.0253623207577434</c:v>
                </c:pt>
                <c:pt idx="110">
                  <c:v>1.0389588085285493</c:v>
                </c:pt>
                <c:pt idx="111">
                  <c:v>1.0535080382294981</c:v>
                </c:pt>
                <c:pt idx="112">
                  <c:v>1.0697271176366832</c:v>
                </c:pt>
                <c:pt idx="113">
                  <c:v>1.0774375094665329</c:v>
                </c:pt>
                <c:pt idx="114">
                  <c:v>1.0897847749932075</c:v>
                </c:pt>
                <c:pt idx="115">
                  <c:v>1.1036772398863637</c:v>
                </c:pt>
                <c:pt idx="116">
                  <c:v>1.1199160290503491</c:v>
                </c:pt>
                <c:pt idx="117">
                  <c:v>1.1415231263913816</c:v>
                </c:pt>
                <c:pt idx="118">
                  <c:v>1.1555270864320519</c:v>
                </c:pt>
                <c:pt idx="119">
                  <c:v>1.1628233582042422</c:v>
                </c:pt>
                <c:pt idx="120">
                  <c:v>1.163817259257649</c:v>
                </c:pt>
                <c:pt idx="121">
                  <c:v>1.1620613134412339</c:v>
                </c:pt>
                <c:pt idx="122">
                  <c:v>1.1634426848968384</c:v>
                </c:pt>
                <c:pt idx="123">
                  <c:v>1.1851801109266462</c:v>
                </c:pt>
                <c:pt idx="124">
                  <c:v>1.2017397224237276</c:v>
                </c:pt>
                <c:pt idx="125">
                  <c:v>1.2266338351218939</c:v>
                </c:pt>
                <c:pt idx="126">
                  <c:v>1.2418058456311651</c:v>
                </c:pt>
                <c:pt idx="127">
                  <c:v>1.2427686007325631</c:v>
                </c:pt>
                <c:pt idx="128">
                  <c:v>1.2520768371329121</c:v>
                </c:pt>
                <c:pt idx="129">
                  <c:v>1.2551982013295342</c:v>
                </c:pt>
                <c:pt idx="130">
                  <c:v>1.287272954864737</c:v>
                </c:pt>
                <c:pt idx="131">
                  <c:v>1.300544842478474</c:v>
                </c:pt>
                <c:pt idx="132">
                  <c:v>1.3116187439755846</c:v>
                </c:pt>
                <c:pt idx="133">
                  <c:v>1.3117122817951914</c:v>
                </c:pt>
                <c:pt idx="134">
                  <c:v>1.3045690411083413</c:v>
                </c:pt>
                <c:pt idx="135">
                  <c:v>1.3097607755008047</c:v>
                </c:pt>
                <c:pt idx="136">
                  <c:v>1.3308194792410273</c:v>
                </c:pt>
                <c:pt idx="137">
                  <c:v>1.3606845565053545</c:v>
                </c:pt>
                <c:pt idx="138">
                  <c:v>1.373417637677979</c:v>
                </c:pt>
                <c:pt idx="139">
                  <c:v>1.3830963050037497</c:v>
                </c:pt>
                <c:pt idx="140">
                  <c:v>1.3624651669817545</c:v>
                </c:pt>
                <c:pt idx="141">
                  <c:v>1.3674220440030056</c:v>
                </c:pt>
                <c:pt idx="142">
                  <c:v>1.3539057412632254</c:v>
                </c:pt>
                <c:pt idx="143">
                  <c:v>1.3534648806262688</c:v>
                </c:pt>
                <c:pt idx="144">
                  <c:v>1.3922645917153329</c:v>
                </c:pt>
                <c:pt idx="145">
                  <c:v>1.392001423149696</c:v>
                </c:pt>
                <c:pt idx="146">
                  <c:v>1.4170878565243197</c:v>
                </c:pt>
                <c:pt idx="147">
                  <c:v>1.4588263747257184</c:v>
                </c:pt>
                <c:pt idx="148">
                  <c:v>1.4730988148663633</c:v>
                </c:pt>
                <c:pt idx="149">
                  <c:v>1.4991171150226841</c:v>
                </c:pt>
                <c:pt idx="150">
                  <c:v>1.5293055325183618</c:v>
                </c:pt>
                <c:pt idx="151">
                  <c:v>1.5311255079905288</c:v>
                </c:pt>
                <c:pt idx="152">
                  <c:v>1.524215858661544</c:v>
                </c:pt>
                <c:pt idx="153">
                  <c:v>1.5336979336072545</c:v>
                </c:pt>
                <c:pt idx="154">
                  <c:v>1.5298510027341825</c:v>
                </c:pt>
                <c:pt idx="155">
                  <c:v>1.5416251089583815</c:v>
                </c:pt>
                <c:pt idx="156">
                  <c:v>1.5569009359139538</c:v>
                </c:pt>
                <c:pt idx="157">
                  <c:v>1.557035828150265</c:v>
                </c:pt>
                <c:pt idx="158">
                  <c:v>1.572601219969697</c:v>
                </c:pt>
                <c:pt idx="159">
                  <c:v>1.5827467304352303</c:v>
                </c:pt>
                <c:pt idx="160">
                  <c:v>1.6199474889058003</c:v>
                </c:pt>
                <c:pt idx="161">
                  <c:v>1.6438116855936271</c:v>
                </c:pt>
                <c:pt idx="162">
                  <c:v>1.6580677247472597</c:v>
                </c:pt>
                <c:pt idx="163">
                  <c:v>1.6703029050616258</c:v>
                </c:pt>
                <c:pt idx="164">
                  <c:v>1.6748200816872991</c:v>
                </c:pt>
                <c:pt idx="165">
                  <c:v>1.6914737637657544</c:v>
                </c:pt>
                <c:pt idx="166">
                  <c:v>1.7104741667992867</c:v>
                </c:pt>
                <c:pt idx="167">
                  <c:v>1.7156693495048474</c:v>
                </c:pt>
                <c:pt idx="168">
                  <c:v>1.7060497952927303</c:v>
                </c:pt>
                <c:pt idx="169">
                  <c:v>1.7046063440264181</c:v>
                </c:pt>
                <c:pt idx="170">
                  <c:v>1.7043629601533585</c:v>
                </c:pt>
                <c:pt idx="171">
                  <c:v>1.7229185411891217</c:v>
                </c:pt>
                <c:pt idx="172">
                  <c:v>1.752493371277106</c:v>
                </c:pt>
                <c:pt idx="173">
                  <c:v>1.7699919447740253</c:v>
                </c:pt>
                <c:pt idx="174">
                  <c:v>1.7856650278045048</c:v>
                </c:pt>
                <c:pt idx="175">
                  <c:v>1.799027700521928</c:v>
                </c:pt>
                <c:pt idx="176">
                  <c:v>1.8091240790105489</c:v>
                </c:pt>
                <c:pt idx="177">
                  <c:v>1.8226250224185729</c:v>
                </c:pt>
                <c:pt idx="178">
                  <c:v>1.8378158356343592</c:v>
                </c:pt>
                <c:pt idx="179">
                  <c:v>1.8517015454422523</c:v>
                </c:pt>
                <c:pt idx="180">
                  <c:v>1.8633328698913003</c:v>
                </c:pt>
                <c:pt idx="181">
                  <c:v>1.8770813489567995</c:v>
                </c:pt>
                <c:pt idx="182">
                  <c:v>1.8938735927888324</c:v>
                </c:pt>
                <c:pt idx="183">
                  <c:v>1.9094583458826431</c:v>
                </c:pt>
                <c:pt idx="184">
                  <c:v>1.9269619430848204</c:v>
                </c:pt>
                <c:pt idx="185">
                  <c:v>1.9423005906480864</c:v>
                </c:pt>
                <c:pt idx="186">
                  <c:v>1.9454181219508631</c:v>
                </c:pt>
                <c:pt idx="187">
                  <c:v>1.9584859452027785</c:v>
                </c:pt>
                <c:pt idx="188">
                  <c:v>2.0220528907173088</c:v>
                </c:pt>
                <c:pt idx="189">
                  <c:v>2.0397891983342187</c:v>
                </c:pt>
                <c:pt idx="190">
                  <c:v>2.0590568978380062</c:v>
                </c:pt>
                <c:pt idx="191">
                  <c:v>2.0670796624550798</c:v>
                </c:pt>
                <c:pt idx="192">
                  <c:v>2.0423733730621016</c:v>
                </c:pt>
                <c:pt idx="193">
                  <c:v>2.0763324244148831</c:v>
                </c:pt>
                <c:pt idx="194">
                  <c:v>2.0962191226939546</c:v>
                </c:pt>
                <c:pt idx="195">
                  <c:v>2.1391348728245654</c:v>
                </c:pt>
                <c:pt idx="196">
                  <c:v>2.1846609299020523</c:v>
                </c:pt>
                <c:pt idx="197">
                  <c:v>2.2556555905618092</c:v>
                </c:pt>
                <c:pt idx="198">
                  <c:v>2.2913601091375635</c:v>
                </c:pt>
              </c:numCache>
            </c:numRef>
          </c:val>
          <c:smooth val="0"/>
          <c:extLst>
            <c:ext xmlns:c16="http://schemas.microsoft.com/office/drawing/2014/chart" uri="{C3380CC4-5D6E-409C-BE32-E72D297353CC}">
              <c16:uniqueId val="{00000003-DB1C-4706-A13D-9EAA7A3B9AF2}"/>
            </c:ext>
          </c:extLst>
        </c:ser>
        <c:dLbls>
          <c:showLegendKey val="0"/>
          <c:showVal val="0"/>
          <c:showCatName val="0"/>
          <c:showSerName val="0"/>
          <c:showPercent val="0"/>
          <c:showBubbleSize val="0"/>
        </c:dLbls>
        <c:marker val="1"/>
        <c:smooth val="0"/>
        <c:axId val="708313472"/>
        <c:axId val="708315008"/>
      </c:lineChart>
      <c:dateAx>
        <c:axId val="708313472"/>
        <c:scaling>
          <c:orientation val="minMax"/>
          <c:max val="45108"/>
          <c:min val="29221"/>
        </c:scaling>
        <c:delete val="0"/>
        <c:axPos val="b"/>
        <c:numFmt formatCode="yyyy" sourceLinked="0"/>
        <c:majorTickMark val="out"/>
        <c:minorTickMark val="out"/>
        <c:tickLblPos val="nextTo"/>
        <c:spPr>
          <a:ln/>
        </c:spPr>
        <c:crossAx val="708315008"/>
        <c:crossesAt val="-50"/>
        <c:auto val="1"/>
        <c:lblOffset val="100"/>
        <c:baseTimeUnit val="months"/>
        <c:majorUnit val="36"/>
        <c:minorUnit val="12"/>
        <c:minorTimeUnit val="months"/>
      </c:dateAx>
      <c:valAx>
        <c:axId val="708315008"/>
        <c:scaling>
          <c:orientation val="minMax"/>
          <c:max val="4"/>
        </c:scaling>
        <c:delete val="0"/>
        <c:axPos val="l"/>
        <c:majorGridlines>
          <c:spPr>
            <a:ln>
              <a:solidFill>
                <a:schemeClr val="accent6"/>
              </a:solidFill>
            </a:ln>
          </c:spPr>
        </c:majorGridlines>
        <c:numFmt formatCode="General" sourceLinked="0"/>
        <c:majorTickMark val="out"/>
        <c:minorTickMark val="none"/>
        <c:tickLblPos val="nextTo"/>
        <c:spPr>
          <a:ln>
            <a:noFill/>
          </a:ln>
        </c:spPr>
        <c:crossAx val="708313472"/>
        <c:crosses val="autoZero"/>
        <c:crossBetween val="between"/>
      </c:valAx>
      <c:valAx>
        <c:axId val="708316544"/>
        <c:scaling>
          <c:orientation val="minMax"/>
          <c:max val="50"/>
          <c:min val="-30"/>
        </c:scaling>
        <c:delete val="0"/>
        <c:axPos val="r"/>
        <c:numFmt formatCode="0" sourceLinked="0"/>
        <c:majorTickMark val="out"/>
        <c:minorTickMark val="none"/>
        <c:tickLblPos val="nextTo"/>
        <c:spPr>
          <a:ln>
            <a:noFill/>
          </a:ln>
        </c:spPr>
        <c:crossAx val="708326528"/>
        <c:crosses val="max"/>
        <c:crossBetween val="between"/>
        <c:majorUnit val="10"/>
      </c:valAx>
      <c:catAx>
        <c:axId val="708326528"/>
        <c:scaling>
          <c:orientation val="minMax"/>
        </c:scaling>
        <c:delete val="1"/>
        <c:axPos val="b"/>
        <c:majorTickMark val="out"/>
        <c:minorTickMark val="none"/>
        <c:tickLblPos val="nextTo"/>
        <c:crossAx val="708316544"/>
        <c:crosses val="autoZero"/>
        <c:auto val="1"/>
        <c:lblAlgn val="ctr"/>
        <c:lblOffset val="100"/>
        <c:tickLblSkip val="1"/>
        <c:tickMarkSkip val="1"/>
        <c:noMultiLvlLbl val="0"/>
      </c:catAx>
    </c:plotArea>
    <c:legend>
      <c:legendPos val="r"/>
      <c:layout>
        <c:manualLayout>
          <c:xMode val="edge"/>
          <c:yMode val="edge"/>
          <c:x val="1.0338718131772997E-2"/>
          <c:y val="0.93263867423642888"/>
          <c:w val="0.97014571640083447"/>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5371286944422152E-2"/>
          <c:w val="0.90934480078119495"/>
          <c:h val="0.81471266345634419"/>
        </c:manualLayout>
      </c:layout>
      <c:lineChart>
        <c:grouping val="standard"/>
        <c:varyColors val="0"/>
        <c:ser>
          <c:idx val="0"/>
          <c:order val="0"/>
          <c:tx>
            <c:strRef>
              <c:f>Betalingsbalancen!$B$6</c:f>
              <c:strCache>
                <c:ptCount val="1"/>
                <c:pt idx="0">
                  <c:v>Betalingsbalancen/BNP</c:v>
                </c:pt>
              </c:strCache>
            </c:strRef>
          </c:tx>
          <c:marker>
            <c:symbol val="none"/>
          </c:marker>
          <c:cat>
            <c:numRef>
              <c:f>Betalingsbalancen!$A$7:$A$213</c:f>
              <c:numCache>
                <c:formatCode>m/d/yyyy</c:formatCode>
                <c:ptCount val="207"/>
                <c:pt idx="0">
                  <c:v>26298</c:v>
                </c:pt>
                <c:pt idx="1">
                  <c:v>26389</c:v>
                </c:pt>
                <c:pt idx="2">
                  <c:v>26480</c:v>
                </c:pt>
                <c:pt idx="3">
                  <c:v>26572</c:v>
                </c:pt>
                <c:pt idx="4">
                  <c:v>26664</c:v>
                </c:pt>
                <c:pt idx="5">
                  <c:v>26754</c:v>
                </c:pt>
                <c:pt idx="6">
                  <c:v>26845</c:v>
                </c:pt>
                <c:pt idx="7">
                  <c:v>26937</c:v>
                </c:pt>
                <c:pt idx="8">
                  <c:v>27029</c:v>
                </c:pt>
                <c:pt idx="9">
                  <c:v>27119</c:v>
                </c:pt>
                <c:pt idx="10">
                  <c:v>27210</c:v>
                </c:pt>
                <c:pt idx="11">
                  <c:v>27302</c:v>
                </c:pt>
                <c:pt idx="12">
                  <c:v>27394</c:v>
                </c:pt>
                <c:pt idx="13">
                  <c:v>27484</c:v>
                </c:pt>
                <c:pt idx="14">
                  <c:v>27575</c:v>
                </c:pt>
                <c:pt idx="15">
                  <c:v>27667</c:v>
                </c:pt>
                <c:pt idx="16">
                  <c:v>27759</c:v>
                </c:pt>
                <c:pt idx="17">
                  <c:v>27850</c:v>
                </c:pt>
                <c:pt idx="18">
                  <c:v>27941</c:v>
                </c:pt>
                <c:pt idx="19">
                  <c:v>28033</c:v>
                </c:pt>
                <c:pt idx="20">
                  <c:v>28125</c:v>
                </c:pt>
                <c:pt idx="21">
                  <c:v>28215</c:v>
                </c:pt>
                <c:pt idx="22">
                  <c:v>28306</c:v>
                </c:pt>
                <c:pt idx="23">
                  <c:v>28398</c:v>
                </c:pt>
                <c:pt idx="24">
                  <c:v>28490</c:v>
                </c:pt>
                <c:pt idx="25">
                  <c:v>28580</c:v>
                </c:pt>
                <c:pt idx="26">
                  <c:v>28671</c:v>
                </c:pt>
                <c:pt idx="27">
                  <c:v>28763</c:v>
                </c:pt>
                <c:pt idx="28">
                  <c:v>28855</c:v>
                </c:pt>
                <c:pt idx="29">
                  <c:v>28945</c:v>
                </c:pt>
                <c:pt idx="30">
                  <c:v>29036</c:v>
                </c:pt>
                <c:pt idx="31">
                  <c:v>29128</c:v>
                </c:pt>
                <c:pt idx="32">
                  <c:v>29220</c:v>
                </c:pt>
                <c:pt idx="33">
                  <c:v>29311</c:v>
                </c:pt>
                <c:pt idx="34">
                  <c:v>29402</c:v>
                </c:pt>
                <c:pt idx="35">
                  <c:v>29494</c:v>
                </c:pt>
                <c:pt idx="36">
                  <c:v>29586</c:v>
                </c:pt>
                <c:pt idx="37">
                  <c:v>29676</c:v>
                </c:pt>
                <c:pt idx="38">
                  <c:v>29767</c:v>
                </c:pt>
                <c:pt idx="39">
                  <c:v>29859</c:v>
                </c:pt>
                <c:pt idx="40">
                  <c:v>29951</c:v>
                </c:pt>
                <c:pt idx="41">
                  <c:v>30041</c:v>
                </c:pt>
                <c:pt idx="42">
                  <c:v>30132</c:v>
                </c:pt>
                <c:pt idx="43">
                  <c:v>30224</c:v>
                </c:pt>
                <c:pt idx="44">
                  <c:v>30316</c:v>
                </c:pt>
                <c:pt idx="45">
                  <c:v>30406</c:v>
                </c:pt>
                <c:pt idx="46">
                  <c:v>30497</c:v>
                </c:pt>
                <c:pt idx="47">
                  <c:v>30589</c:v>
                </c:pt>
                <c:pt idx="48">
                  <c:v>30681</c:v>
                </c:pt>
                <c:pt idx="49">
                  <c:v>30772</c:v>
                </c:pt>
                <c:pt idx="50">
                  <c:v>30863</c:v>
                </c:pt>
                <c:pt idx="51">
                  <c:v>30955</c:v>
                </c:pt>
                <c:pt idx="52">
                  <c:v>31047</c:v>
                </c:pt>
                <c:pt idx="53">
                  <c:v>31137</c:v>
                </c:pt>
                <c:pt idx="54">
                  <c:v>31228</c:v>
                </c:pt>
                <c:pt idx="55">
                  <c:v>31320</c:v>
                </c:pt>
                <c:pt idx="56">
                  <c:v>31412</c:v>
                </c:pt>
                <c:pt idx="57">
                  <c:v>31502</c:v>
                </c:pt>
                <c:pt idx="58">
                  <c:v>31593</c:v>
                </c:pt>
                <c:pt idx="59">
                  <c:v>31685</c:v>
                </c:pt>
                <c:pt idx="60">
                  <c:v>31777</c:v>
                </c:pt>
                <c:pt idx="61">
                  <c:v>31867</c:v>
                </c:pt>
                <c:pt idx="62">
                  <c:v>31958</c:v>
                </c:pt>
                <c:pt idx="63">
                  <c:v>32050</c:v>
                </c:pt>
                <c:pt idx="64">
                  <c:v>32142</c:v>
                </c:pt>
                <c:pt idx="65">
                  <c:v>32233</c:v>
                </c:pt>
                <c:pt idx="66">
                  <c:v>32324</c:v>
                </c:pt>
                <c:pt idx="67">
                  <c:v>32416</c:v>
                </c:pt>
                <c:pt idx="68">
                  <c:v>32508</c:v>
                </c:pt>
                <c:pt idx="69">
                  <c:v>32598</c:v>
                </c:pt>
                <c:pt idx="70">
                  <c:v>32689</c:v>
                </c:pt>
                <c:pt idx="71">
                  <c:v>32781</c:v>
                </c:pt>
                <c:pt idx="72">
                  <c:v>32873</c:v>
                </c:pt>
                <c:pt idx="73">
                  <c:v>32963</c:v>
                </c:pt>
                <c:pt idx="74">
                  <c:v>33054</c:v>
                </c:pt>
                <c:pt idx="75">
                  <c:v>33146</c:v>
                </c:pt>
                <c:pt idx="76">
                  <c:v>33238</c:v>
                </c:pt>
                <c:pt idx="77">
                  <c:v>33328</c:v>
                </c:pt>
                <c:pt idx="78">
                  <c:v>33419</c:v>
                </c:pt>
                <c:pt idx="79">
                  <c:v>33511</c:v>
                </c:pt>
                <c:pt idx="80">
                  <c:v>33603</c:v>
                </c:pt>
                <c:pt idx="81">
                  <c:v>33694</c:v>
                </c:pt>
                <c:pt idx="82">
                  <c:v>33785</c:v>
                </c:pt>
                <c:pt idx="83">
                  <c:v>33877</c:v>
                </c:pt>
                <c:pt idx="84">
                  <c:v>33969</c:v>
                </c:pt>
                <c:pt idx="85">
                  <c:v>34059</c:v>
                </c:pt>
                <c:pt idx="86">
                  <c:v>34150</c:v>
                </c:pt>
                <c:pt idx="87">
                  <c:v>34242</c:v>
                </c:pt>
                <c:pt idx="88">
                  <c:v>34334</c:v>
                </c:pt>
                <c:pt idx="89">
                  <c:v>34424</c:v>
                </c:pt>
                <c:pt idx="90">
                  <c:v>34515</c:v>
                </c:pt>
                <c:pt idx="91">
                  <c:v>34607</c:v>
                </c:pt>
                <c:pt idx="92">
                  <c:v>34699</c:v>
                </c:pt>
                <c:pt idx="93">
                  <c:v>34789</c:v>
                </c:pt>
                <c:pt idx="94">
                  <c:v>34880</c:v>
                </c:pt>
                <c:pt idx="95">
                  <c:v>34972</c:v>
                </c:pt>
                <c:pt idx="96">
                  <c:v>35064</c:v>
                </c:pt>
                <c:pt idx="97">
                  <c:v>35155</c:v>
                </c:pt>
                <c:pt idx="98">
                  <c:v>35246</c:v>
                </c:pt>
                <c:pt idx="99">
                  <c:v>35338</c:v>
                </c:pt>
                <c:pt idx="100">
                  <c:v>35430</c:v>
                </c:pt>
                <c:pt idx="101">
                  <c:v>35520</c:v>
                </c:pt>
                <c:pt idx="102">
                  <c:v>35611</c:v>
                </c:pt>
                <c:pt idx="103">
                  <c:v>35703</c:v>
                </c:pt>
                <c:pt idx="104">
                  <c:v>35795</c:v>
                </c:pt>
                <c:pt idx="105">
                  <c:v>35885</c:v>
                </c:pt>
                <c:pt idx="106">
                  <c:v>35976</c:v>
                </c:pt>
                <c:pt idx="107">
                  <c:v>36068</c:v>
                </c:pt>
                <c:pt idx="108">
                  <c:v>36160</c:v>
                </c:pt>
                <c:pt idx="109">
                  <c:v>36250</c:v>
                </c:pt>
                <c:pt idx="110">
                  <c:v>36341</c:v>
                </c:pt>
                <c:pt idx="111">
                  <c:v>36433</c:v>
                </c:pt>
                <c:pt idx="112">
                  <c:v>36525</c:v>
                </c:pt>
                <c:pt idx="113">
                  <c:v>36616</c:v>
                </c:pt>
                <c:pt idx="114">
                  <c:v>36707</c:v>
                </c:pt>
                <c:pt idx="115">
                  <c:v>36799</c:v>
                </c:pt>
                <c:pt idx="116">
                  <c:v>36891</c:v>
                </c:pt>
                <c:pt idx="117">
                  <c:v>36981</c:v>
                </c:pt>
                <c:pt idx="118">
                  <c:v>37072</c:v>
                </c:pt>
                <c:pt idx="119">
                  <c:v>37164</c:v>
                </c:pt>
                <c:pt idx="120">
                  <c:v>37256</c:v>
                </c:pt>
                <c:pt idx="121">
                  <c:v>37346</c:v>
                </c:pt>
                <c:pt idx="122">
                  <c:v>37437</c:v>
                </c:pt>
                <c:pt idx="123">
                  <c:v>37529</c:v>
                </c:pt>
                <c:pt idx="124">
                  <c:v>37621</c:v>
                </c:pt>
                <c:pt idx="125">
                  <c:v>37711</c:v>
                </c:pt>
                <c:pt idx="126">
                  <c:v>37802</c:v>
                </c:pt>
                <c:pt idx="127">
                  <c:v>37894</c:v>
                </c:pt>
                <c:pt idx="128">
                  <c:v>37986</c:v>
                </c:pt>
                <c:pt idx="129">
                  <c:v>38077</c:v>
                </c:pt>
                <c:pt idx="130">
                  <c:v>38168</c:v>
                </c:pt>
                <c:pt idx="131">
                  <c:v>38260</c:v>
                </c:pt>
                <c:pt idx="132">
                  <c:v>38352</c:v>
                </c:pt>
                <c:pt idx="133">
                  <c:v>38442</c:v>
                </c:pt>
                <c:pt idx="134">
                  <c:v>38533</c:v>
                </c:pt>
                <c:pt idx="135">
                  <c:v>38625</c:v>
                </c:pt>
                <c:pt idx="136">
                  <c:v>38717</c:v>
                </c:pt>
                <c:pt idx="137">
                  <c:v>38807</c:v>
                </c:pt>
                <c:pt idx="138">
                  <c:v>38898</c:v>
                </c:pt>
                <c:pt idx="139">
                  <c:v>38990</c:v>
                </c:pt>
                <c:pt idx="140">
                  <c:v>39082</c:v>
                </c:pt>
                <c:pt idx="141">
                  <c:v>39172</c:v>
                </c:pt>
                <c:pt idx="142">
                  <c:v>39263</c:v>
                </c:pt>
                <c:pt idx="143">
                  <c:v>39355</c:v>
                </c:pt>
                <c:pt idx="144">
                  <c:v>39447</c:v>
                </c:pt>
                <c:pt idx="145">
                  <c:v>39538</c:v>
                </c:pt>
                <c:pt idx="146">
                  <c:v>39629</c:v>
                </c:pt>
                <c:pt idx="147">
                  <c:v>39721</c:v>
                </c:pt>
                <c:pt idx="148">
                  <c:v>39813</c:v>
                </c:pt>
                <c:pt idx="149">
                  <c:v>39903</c:v>
                </c:pt>
                <c:pt idx="150">
                  <c:v>39994</c:v>
                </c:pt>
                <c:pt idx="151">
                  <c:v>40086</c:v>
                </c:pt>
                <c:pt idx="152">
                  <c:v>40178</c:v>
                </c:pt>
                <c:pt idx="153">
                  <c:v>40268</c:v>
                </c:pt>
                <c:pt idx="154">
                  <c:v>40359</c:v>
                </c:pt>
                <c:pt idx="155">
                  <c:v>40451</c:v>
                </c:pt>
                <c:pt idx="156">
                  <c:v>40543</c:v>
                </c:pt>
                <c:pt idx="157">
                  <c:v>40633</c:v>
                </c:pt>
                <c:pt idx="158">
                  <c:v>40724</c:v>
                </c:pt>
                <c:pt idx="159">
                  <c:v>40816</c:v>
                </c:pt>
                <c:pt idx="160">
                  <c:v>40908</c:v>
                </c:pt>
                <c:pt idx="161">
                  <c:v>40999</c:v>
                </c:pt>
                <c:pt idx="162">
                  <c:v>41090</c:v>
                </c:pt>
                <c:pt idx="163">
                  <c:v>41182</c:v>
                </c:pt>
                <c:pt idx="164">
                  <c:v>41274</c:v>
                </c:pt>
                <c:pt idx="165">
                  <c:v>41364</c:v>
                </c:pt>
                <c:pt idx="166">
                  <c:v>41455</c:v>
                </c:pt>
                <c:pt idx="167">
                  <c:v>41547</c:v>
                </c:pt>
                <c:pt idx="168">
                  <c:v>41639</c:v>
                </c:pt>
                <c:pt idx="169">
                  <c:v>41729</c:v>
                </c:pt>
                <c:pt idx="170">
                  <c:v>41820</c:v>
                </c:pt>
                <c:pt idx="171">
                  <c:v>41912</c:v>
                </c:pt>
                <c:pt idx="172">
                  <c:v>42004</c:v>
                </c:pt>
                <c:pt idx="173">
                  <c:v>42094</c:v>
                </c:pt>
                <c:pt idx="174">
                  <c:v>42185</c:v>
                </c:pt>
                <c:pt idx="175">
                  <c:v>42277</c:v>
                </c:pt>
                <c:pt idx="176">
                  <c:v>42369</c:v>
                </c:pt>
                <c:pt idx="177">
                  <c:v>42460</c:v>
                </c:pt>
                <c:pt idx="178">
                  <c:v>42551</c:v>
                </c:pt>
                <c:pt idx="179">
                  <c:v>42643</c:v>
                </c:pt>
                <c:pt idx="180">
                  <c:v>42735</c:v>
                </c:pt>
                <c:pt idx="181">
                  <c:v>42825</c:v>
                </c:pt>
                <c:pt idx="182">
                  <c:v>42916</c:v>
                </c:pt>
                <c:pt idx="183">
                  <c:v>43008</c:v>
                </c:pt>
                <c:pt idx="184">
                  <c:v>43100</c:v>
                </c:pt>
                <c:pt idx="185">
                  <c:v>43190</c:v>
                </c:pt>
                <c:pt idx="186">
                  <c:v>43281</c:v>
                </c:pt>
                <c:pt idx="187">
                  <c:v>43373</c:v>
                </c:pt>
                <c:pt idx="188">
                  <c:v>43465</c:v>
                </c:pt>
                <c:pt idx="189">
                  <c:v>43555</c:v>
                </c:pt>
                <c:pt idx="190">
                  <c:v>43646</c:v>
                </c:pt>
                <c:pt idx="191">
                  <c:v>43738</c:v>
                </c:pt>
                <c:pt idx="192">
                  <c:v>43830</c:v>
                </c:pt>
                <c:pt idx="193">
                  <c:v>43921</c:v>
                </c:pt>
                <c:pt idx="194">
                  <c:v>44012</c:v>
                </c:pt>
                <c:pt idx="195">
                  <c:v>44104</c:v>
                </c:pt>
                <c:pt idx="196">
                  <c:v>44196</c:v>
                </c:pt>
                <c:pt idx="197">
                  <c:v>44286</c:v>
                </c:pt>
                <c:pt idx="198">
                  <c:v>44377</c:v>
                </c:pt>
                <c:pt idx="199">
                  <c:v>44469</c:v>
                </c:pt>
                <c:pt idx="200">
                  <c:v>44561</c:v>
                </c:pt>
                <c:pt idx="201">
                  <c:v>44651</c:v>
                </c:pt>
                <c:pt idx="202">
                  <c:v>44742</c:v>
                </c:pt>
                <c:pt idx="203">
                  <c:v>44834</c:v>
                </c:pt>
                <c:pt idx="204">
                  <c:v>44926</c:v>
                </c:pt>
                <c:pt idx="205">
                  <c:v>45016</c:v>
                </c:pt>
                <c:pt idx="206">
                  <c:v>45107</c:v>
                </c:pt>
              </c:numCache>
            </c:numRef>
          </c:cat>
          <c:val>
            <c:numRef>
              <c:f>Betalingsbalancen!$B$7:$B$213</c:f>
              <c:numCache>
                <c:formatCode>0.00</c:formatCode>
                <c:ptCount val="207"/>
                <c:pt idx="0">
                  <c:v>-2.3605366729999999</c:v>
                </c:pt>
                <c:pt idx="1">
                  <c:v>-1.6434312292</c:v>
                </c:pt>
                <c:pt idx="2">
                  <c:v>-0.90960440063000003</c:v>
                </c:pt>
                <c:pt idx="3">
                  <c:v>-0.97247797664000002</c:v>
                </c:pt>
                <c:pt idx="4">
                  <c:v>-0.73599313234999997</c:v>
                </c:pt>
                <c:pt idx="5">
                  <c:v>-1.0409009279000001</c:v>
                </c:pt>
                <c:pt idx="6">
                  <c:v>-1.7798606797000001</c:v>
                </c:pt>
                <c:pt idx="7">
                  <c:v>-1.3486634849000001</c:v>
                </c:pt>
                <c:pt idx="8">
                  <c:v>-1.8196015495</c:v>
                </c:pt>
                <c:pt idx="9">
                  <c:v>-2.9766206096999999</c:v>
                </c:pt>
                <c:pt idx="10">
                  <c:v>-3.4538263103000002</c:v>
                </c:pt>
                <c:pt idx="11">
                  <c:v>-4.1323929081999999</c:v>
                </c:pt>
                <c:pt idx="12">
                  <c:v>-3.5615715974</c:v>
                </c:pt>
                <c:pt idx="13">
                  <c:v>-2.1225989830000001</c:v>
                </c:pt>
                <c:pt idx="14">
                  <c:v>-1.0455458636999999</c:v>
                </c:pt>
                <c:pt idx="15">
                  <c:v>-0.76126989415000001</c:v>
                </c:pt>
                <c:pt idx="16">
                  <c:v>-1.5780983082</c:v>
                </c:pt>
                <c:pt idx="17">
                  <c:v>-2.7273695008000001</c:v>
                </c:pt>
                <c:pt idx="18">
                  <c:v>-3.8507194851</c:v>
                </c:pt>
                <c:pt idx="19">
                  <c:v>-4.6736349334999998</c:v>
                </c:pt>
                <c:pt idx="20">
                  <c:v>-4.8363006571999998</c:v>
                </c:pt>
                <c:pt idx="21">
                  <c:v>-5.0051251305999997</c:v>
                </c:pt>
                <c:pt idx="22">
                  <c:v>-4.7792851560000003</c:v>
                </c:pt>
                <c:pt idx="23">
                  <c:v>-4.3934976109999999</c:v>
                </c:pt>
                <c:pt idx="24">
                  <c:v>-3.7847645912000001</c:v>
                </c:pt>
                <c:pt idx="25">
                  <c:v>-2.9405957655999999</c:v>
                </c:pt>
                <c:pt idx="26">
                  <c:v>-2.4121639121</c:v>
                </c:pt>
                <c:pt idx="27">
                  <c:v>-2.1301615272999999</c:v>
                </c:pt>
                <c:pt idx="28">
                  <c:v>-2.3191344312000002</c:v>
                </c:pt>
                <c:pt idx="29">
                  <c:v>-2.8951258345999999</c:v>
                </c:pt>
                <c:pt idx="30">
                  <c:v>-3.6373554230999998</c:v>
                </c:pt>
                <c:pt idx="31">
                  <c:v>-4.2822675746999996</c:v>
                </c:pt>
                <c:pt idx="32">
                  <c:v>-4.5358490505000004</c:v>
                </c:pt>
                <c:pt idx="33">
                  <c:v>-4.9380561093999997</c:v>
                </c:pt>
                <c:pt idx="34">
                  <c:v>-4.8280284468000003</c:v>
                </c:pt>
                <c:pt idx="35">
                  <c:v>-4.1568213433999999</c:v>
                </c:pt>
                <c:pt idx="36">
                  <c:v>-3.2884841530000002</c:v>
                </c:pt>
                <c:pt idx="37">
                  <c:v>-2.2481796818999999</c:v>
                </c:pt>
                <c:pt idx="38">
                  <c:v>-1.6332702471</c:v>
                </c:pt>
                <c:pt idx="39">
                  <c:v>-1.763932952</c:v>
                </c:pt>
                <c:pt idx="40">
                  <c:v>-2.4190866204999999</c:v>
                </c:pt>
                <c:pt idx="41">
                  <c:v>-2.8623487667999998</c:v>
                </c:pt>
                <c:pt idx="42">
                  <c:v>-3.4031288136</c:v>
                </c:pt>
                <c:pt idx="43">
                  <c:v>-3.7225939934999999</c:v>
                </c:pt>
                <c:pt idx="44">
                  <c:v>-3.7868503466000001</c:v>
                </c:pt>
                <c:pt idx="45">
                  <c:v>-3.3255725150000002</c:v>
                </c:pt>
                <c:pt idx="46">
                  <c:v>-2.9684018376000001</c:v>
                </c:pt>
                <c:pt idx="47">
                  <c:v>-2.5737647976</c:v>
                </c:pt>
                <c:pt idx="48">
                  <c:v>-2.3467198128</c:v>
                </c:pt>
                <c:pt idx="49">
                  <c:v>-2.7698553042</c:v>
                </c:pt>
                <c:pt idx="50">
                  <c:v>-2.8984331498000002</c:v>
                </c:pt>
                <c:pt idx="51">
                  <c:v>-3.0103625653999999</c:v>
                </c:pt>
                <c:pt idx="52">
                  <c:v>-3.0653563756</c:v>
                </c:pt>
                <c:pt idx="53">
                  <c:v>-3.3960527335999999</c:v>
                </c:pt>
                <c:pt idx="54">
                  <c:v>-3.4703881847</c:v>
                </c:pt>
                <c:pt idx="55">
                  <c:v>-3.7176547495999999</c:v>
                </c:pt>
                <c:pt idx="56">
                  <c:v>-4.2451480139999997</c:v>
                </c:pt>
                <c:pt idx="57">
                  <c:v>-4.3243634328000002</c:v>
                </c:pt>
                <c:pt idx="58">
                  <c:v>-5.0323512565000001</c:v>
                </c:pt>
                <c:pt idx="59">
                  <c:v>-5.4366467479000002</c:v>
                </c:pt>
                <c:pt idx="60">
                  <c:v>-5.2524860100000001</c:v>
                </c:pt>
                <c:pt idx="61">
                  <c:v>-4.5690912884000001</c:v>
                </c:pt>
                <c:pt idx="62">
                  <c:v>-3.7143450768999999</c:v>
                </c:pt>
                <c:pt idx="63">
                  <c:v>-3.0390761792999998</c:v>
                </c:pt>
                <c:pt idx="64">
                  <c:v>-2.7736754233999998</c:v>
                </c:pt>
                <c:pt idx="65">
                  <c:v>-2.4343960968</c:v>
                </c:pt>
                <c:pt idx="66">
                  <c:v>-2.2607948304000001</c:v>
                </c:pt>
                <c:pt idx="67">
                  <c:v>-1.8765879673000001</c:v>
                </c:pt>
                <c:pt idx="68">
                  <c:v>-1.1717076256000001</c:v>
                </c:pt>
                <c:pt idx="69">
                  <c:v>-1.3283681222999999</c:v>
                </c:pt>
                <c:pt idx="70">
                  <c:v>-1.0610789682999999</c:v>
                </c:pt>
                <c:pt idx="71">
                  <c:v>-1.2171033406</c:v>
                </c:pt>
                <c:pt idx="72">
                  <c:v>-1.2386780873000001</c:v>
                </c:pt>
                <c:pt idx="73">
                  <c:v>-0.70760454869</c:v>
                </c:pt>
                <c:pt idx="74">
                  <c:v>-0.27553328341</c:v>
                </c:pt>
                <c:pt idx="75">
                  <c:v>0.37640423940000001</c:v>
                </c:pt>
                <c:pt idx="76">
                  <c:v>0.67686363250000003</c:v>
                </c:pt>
                <c:pt idx="77">
                  <c:v>0.72472584639000004</c:v>
                </c:pt>
                <c:pt idx="78">
                  <c:v>0.75110290736999996</c:v>
                </c:pt>
                <c:pt idx="79">
                  <c:v>0.95878459896000001</c:v>
                </c:pt>
                <c:pt idx="80">
                  <c:v>0.83099164700000006</c:v>
                </c:pt>
                <c:pt idx="81">
                  <c:v>1.5011042112999999</c:v>
                </c:pt>
                <c:pt idx="82">
                  <c:v>1.8589780291</c:v>
                </c:pt>
                <c:pt idx="83">
                  <c:v>2.2238885202000001</c:v>
                </c:pt>
                <c:pt idx="84">
                  <c:v>2.1504508874999999</c:v>
                </c:pt>
                <c:pt idx="85">
                  <c:v>1.9128353164</c:v>
                </c:pt>
                <c:pt idx="86">
                  <c:v>2.1891817093000001</c:v>
                </c:pt>
                <c:pt idx="87">
                  <c:v>2.0322942526999999</c:v>
                </c:pt>
                <c:pt idx="88">
                  <c:v>2.9194809279</c:v>
                </c:pt>
                <c:pt idx="89">
                  <c:v>3.0031694091999999</c:v>
                </c:pt>
                <c:pt idx="90">
                  <c:v>2.466001635</c:v>
                </c:pt>
                <c:pt idx="91">
                  <c:v>2.0568182123000001</c:v>
                </c:pt>
                <c:pt idx="92">
                  <c:v>1.5264555161</c:v>
                </c:pt>
                <c:pt idx="93">
                  <c:v>1.7903092784000001</c:v>
                </c:pt>
                <c:pt idx="94">
                  <c:v>1.4803248787000001</c:v>
                </c:pt>
                <c:pt idx="95">
                  <c:v>1.0730688244</c:v>
                </c:pt>
                <c:pt idx="96">
                  <c:v>0.7495356957</c:v>
                </c:pt>
                <c:pt idx="97">
                  <c:v>0.64212925376999996</c:v>
                </c:pt>
                <c:pt idx="98">
                  <c:v>1.1119849227</c:v>
                </c:pt>
                <c:pt idx="99">
                  <c:v>1.1759275999000001</c:v>
                </c:pt>
                <c:pt idx="100">
                  <c:v>1.3023914801000001</c:v>
                </c:pt>
                <c:pt idx="101">
                  <c:v>0.93036252509999995</c:v>
                </c:pt>
                <c:pt idx="102">
                  <c:v>0.40564043360000002</c:v>
                </c:pt>
                <c:pt idx="103">
                  <c:v>0.59694937160999995</c:v>
                </c:pt>
                <c:pt idx="104">
                  <c:v>0.64746283238000002</c:v>
                </c:pt>
                <c:pt idx="105">
                  <c:v>1.8529187435E-2</c:v>
                </c:pt>
                <c:pt idx="106">
                  <c:v>-0.36052042485000002</c:v>
                </c:pt>
                <c:pt idx="107">
                  <c:v>-0.15313852282000001</c:v>
                </c:pt>
                <c:pt idx="108">
                  <c:v>-0.70069202900000005</c:v>
                </c:pt>
                <c:pt idx="109">
                  <c:v>3.7458998431999999E-2</c:v>
                </c:pt>
                <c:pt idx="110">
                  <c:v>1.0650660028000001</c:v>
                </c:pt>
                <c:pt idx="111">
                  <c:v>1.1407809474999999</c:v>
                </c:pt>
                <c:pt idx="112">
                  <c:v>2.2106159638</c:v>
                </c:pt>
                <c:pt idx="113">
                  <c:v>1.6735926509000001</c:v>
                </c:pt>
                <c:pt idx="114">
                  <c:v>1.1406015730000001</c:v>
                </c:pt>
                <c:pt idx="115">
                  <c:v>1.3353972521999999</c:v>
                </c:pt>
                <c:pt idx="116">
                  <c:v>1.6181101936</c:v>
                </c:pt>
                <c:pt idx="117">
                  <c:v>2.6612859968999998</c:v>
                </c:pt>
                <c:pt idx="118">
                  <c:v>3.3835673305</c:v>
                </c:pt>
                <c:pt idx="119">
                  <c:v>3.5426776515</c:v>
                </c:pt>
                <c:pt idx="120">
                  <c:v>3.221266612</c:v>
                </c:pt>
                <c:pt idx="121">
                  <c:v>2.7166022706000001</c:v>
                </c:pt>
                <c:pt idx="122">
                  <c:v>2.8384918063</c:v>
                </c:pt>
                <c:pt idx="123">
                  <c:v>2.7926980307</c:v>
                </c:pt>
                <c:pt idx="124">
                  <c:v>3.0143826056999998</c:v>
                </c:pt>
                <c:pt idx="125">
                  <c:v>3.3331733337</c:v>
                </c:pt>
                <c:pt idx="126">
                  <c:v>3.2755833612999998</c:v>
                </c:pt>
                <c:pt idx="127">
                  <c:v>3.5652043332000001</c:v>
                </c:pt>
                <c:pt idx="128">
                  <c:v>3.5278395077</c:v>
                </c:pt>
                <c:pt idx="129">
                  <c:v>3.7823453552999999</c:v>
                </c:pt>
                <c:pt idx="130">
                  <c:v>3.7659272683</c:v>
                </c:pt>
                <c:pt idx="131">
                  <c:v>3.3080204975999998</c:v>
                </c:pt>
                <c:pt idx="132">
                  <c:v>3.1610588667999999</c:v>
                </c:pt>
                <c:pt idx="133">
                  <c:v>3.0333634692999998</c:v>
                </c:pt>
                <c:pt idx="134">
                  <c:v>3.2659077906</c:v>
                </c:pt>
                <c:pt idx="135">
                  <c:v>3.9485107235000001</c:v>
                </c:pt>
                <c:pt idx="136">
                  <c:v>4.1916303044000003</c:v>
                </c:pt>
                <c:pt idx="137">
                  <c:v>4.2897923995999996</c:v>
                </c:pt>
                <c:pt idx="138">
                  <c:v>3.9200295996999999</c:v>
                </c:pt>
                <c:pt idx="139">
                  <c:v>3.7243570016</c:v>
                </c:pt>
                <c:pt idx="140">
                  <c:v>3.3302592460999998</c:v>
                </c:pt>
                <c:pt idx="141">
                  <c:v>2.3819326473000002</c:v>
                </c:pt>
                <c:pt idx="142">
                  <c:v>2.0281548142000001</c:v>
                </c:pt>
                <c:pt idx="143">
                  <c:v>1.3779332834</c:v>
                </c:pt>
                <c:pt idx="144">
                  <c:v>1.4375378828000001</c:v>
                </c:pt>
                <c:pt idx="145">
                  <c:v>2.0154026056999998</c:v>
                </c:pt>
                <c:pt idx="146">
                  <c:v>2.5645132565000002</c:v>
                </c:pt>
                <c:pt idx="147">
                  <c:v>3.0868851910999999</c:v>
                </c:pt>
                <c:pt idx="148">
                  <c:v>2.9128100459000001</c:v>
                </c:pt>
                <c:pt idx="149">
                  <c:v>3.130584985</c:v>
                </c:pt>
                <c:pt idx="150">
                  <c:v>3.204008967</c:v>
                </c:pt>
                <c:pt idx="151">
                  <c:v>3.0435594664000001</c:v>
                </c:pt>
                <c:pt idx="152">
                  <c:v>3.4666180931000001</c:v>
                </c:pt>
                <c:pt idx="153">
                  <c:v>4.1160128894000003</c:v>
                </c:pt>
                <c:pt idx="154">
                  <c:v>4.6579938890000001</c:v>
                </c:pt>
                <c:pt idx="155">
                  <c:v>5.6969575249000002</c:v>
                </c:pt>
                <c:pt idx="156">
                  <c:v>6.5586190293</c:v>
                </c:pt>
                <c:pt idx="157">
                  <c:v>7.0214318803999998</c:v>
                </c:pt>
                <c:pt idx="158">
                  <c:v>7.1021250581000004</c:v>
                </c:pt>
                <c:pt idx="159">
                  <c:v>6.7885000665000002</c:v>
                </c:pt>
                <c:pt idx="160">
                  <c:v>6.5849702207999998</c:v>
                </c:pt>
                <c:pt idx="161">
                  <c:v>5.8413024407999998</c:v>
                </c:pt>
                <c:pt idx="162">
                  <c:v>6.1400520419999998</c:v>
                </c:pt>
                <c:pt idx="163">
                  <c:v>6.3270114748999999</c:v>
                </c:pt>
                <c:pt idx="164">
                  <c:v>6.2791211728</c:v>
                </c:pt>
                <c:pt idx="165">
                  <c:v>6.8119627513000003</c:v>
                </c:pt>
                <c:pt idx="166">
                  <c:v>6.9684395259</c:v>
                </c:pt>
                <c:pt idx="167">
                  <c:v>7.2484646155999997</c:v>
                </c:pt>
                <c:pt idx="168">
                  <c:v>7.7584702059000001</c:v>
                </c:pt>
                <c:pt idx="169">
                  <c:v>7.9488357284999998</c:v>
                </c:pt>
                <c:pt idx="170">
                  <c:v>7.9236356836999997</c:v>
                </c:pt>
                <c:pt idx="171">
                  <c:v>8.4574629735000002</c:v>
                </c:pt>
                <c:pt idx="172">
                  <c:v>8.9159729592999994</c:v>
                </c:pt>
                <c:pt idx="173">
                  <c:v>9.3303826898000004</c:v>
                </c:pt>
                <c:pt idx="174">
                  <c:v>9.1683977265000003</c:v>
                </c:pt>
                <c:pt idx="175">
                  <c:v>8.8376836615999999</c:v>
                </c:pt>
                <c:pt idx="176">
                  <c:v>8.2470864098999996</c:v>
                </c:pt>
                <c:pt idx="177">
                  <c:v>7.6504308426999996</c:v>
                </c:pt>
                <c:pt idx="178">
                  <c:v>7.814984323</c:v>
                </c:pt>
                <c:pt idx="179">
                  <c:v>7.2546220578999998</c:v>
                </c:pt>
                <c:pt idx="180">
                  <c:v>7.7637632514000003</c:v>
                </c:pt>
                <c:pt idx="181">
                  <c:v>8.1467230700000002</c:v>
                </c:pt>
                <c:pt idx="182">
                  <c:v>8.3517412252999996</c:v>
                </c:pt>
                <c:pt idx="183">
                  <c:v>8.6299876615999995</c:v>
                </c:pt>
                <c:pt idx="184">
                  <c:v>8.0109337249999992</c:v>
                </c:pt>
                <c:pt idx="185">
                  <c:v>7.4984315814000002</c:v>
                </c:pt>
                <c:pt idx="186">
                  <c:v>6.5935272467999999</c:v>
                </c:pt>
                <c:pt idx="187">
                  <c:v>6.8668533655999999</c:v>
                </c:pt>
                <c:pt idx="188">
                  <c:v>7.2680235325</c:v>
                </c:pt>
                <c:pt idx="189">
                  <c:v>7.2523082924000004</c:v>
                </c:pt>
                <c:pt idx="190">
                  <c:v>8.3109912075000008</c:v>
                </c:pt>
                <c:pt idx="191">
                  <c:v>8.4088176021999992</c:v>
                </c:pt>
                <c:pt idx="192">
                  <c:v>8.4624781606999999</c:v>
                </c:pt>
                <c:pt idx="193">
                  <c:v>8.9344189589000003</c:v>
                </c:pt>
                <c:pt idx="194">
                  <c:v>8.9468678178999994</c:v>
                </c:pt>
                <c:pt idx="195">
                  <c:v>8.8332505982999994</c:v>
                </c:pt>
                <c:pt idx="196">
                  <c:v>8.1256455260999996</c:v>
                </c:pt>
                <c:pt idx="197">
                  <c:v>8.3223359027000008</c:v>
                </c:pt>
                <c:pt idx="198">
                  <c:v>7.9837219416999998</c:v>
                </c:pt>
                <c:pt idx="199">
                  <c:v>8.1525745233000002</c:v>
                </c:pt>
                <c:pt idx="200">
                  <c:v>9.1200452882</c:v>
                </c:pt>
                <c:pt idx="201">
                  <c:v>9.5538877960999997</c:v>
                </c:pt>
                <c:pt idx="202">
                  <c:v>10.741986105000001</c:v>
                </c:pt>
                <c:pt idx="203">
                  <c:v>12.563764792000001</c:v>
                </c:pt>
                <c:pt idx="204">
                  <c:v>13.327322240999999</c:v>
                </c:pt>
                <c:pt idx="205">
                  <c:v>13.474247573</c:v>
                </c:pt>
                <c:pt idx="206">
                  <c:v>12.862010314999999</c:v>
                </c:pt>
              </c:numCache>
            </c:numRef>
          </c:val>
          <c:smooth val="0"/>
          <c:extLst>
            <c:ext xmlns:c16="http://schemas.microsoft.com/office/drawing/2014/chart" uri="{C3380CC4-5D6E-409C-BE32-E72D297353CC}">
              <c16:uniqueId val="{00000000-6955-42CF-A75E-F12C4E5D38F4}"/>
            </c:ext>
          </c:extLst>
        </c:ser>
        <c:dLbls>
          <c:showLegendKey val="0"/>
          <c:showVal val="0"/>
          <c:showCatName val="0"/>
          <c:showSerName val="0"/>
          <c:showPercent val="0"/>
          <c:showBubbleSize val="0"/>
        </c:dLbls>
        <c:smooth val="0"/>
        <c:axId val="708099456"/>
        <c:axId val="705303680"/>
      </c:lineChart>
      <c:dateAx>
        <c:axId val="708099456"/>
        <c:scaling>
          <c:orientation val="minMax"/>
          <c:max val="45108"/>
          <c:min val="25934"/>
        </c:scaling>
        <c:delete val="0"/>
        <c:axPos val="b"/>
        <c:numFmt formatCode="yyyy" sourceLinked="0"/>
        <c:majorTickMark val="out"/>
        <c:minorTickMark val="out"/>
        <c:tickLblPos val="nextTo"/>
        <c:spPr>
          <a:ln/>
        </c:spPr>
        <c:crossAx val="705303680"/>
        <c:crossesAt val="-50"/>
        <c:auto val="1"/>
        <c:lblOffset val="100"/>
        <c:baseTimeUnit val="months"/>
        <c:majorUnit val="36"/>
        <c:majorTimeUnit val="months"/>
        <c:minorUnit val="12"/>
        <c:minorTimeUnit val="months"/>
      </c:dateAx>
      <c:valAx>
        <c:axId val="705303680"/>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8099456"/>
        <c:crosses val="autoZero"/>
        <c:crossBetween val="between"/>
      </c:valAx>
    </c:plotArea>
    <c:legend>
      <c:legendPos val="r"/>
      <c:layout>
        <c:manualLayout>
          <c:xMode val="edge"/>
          <c:yMode val="edge"/>
          <c:x val="8.0734663935509471E-4"/>
          <c:y val="0.94104725186790561"/>
          <c:w val="0.2847562823877784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25891094874091E-2"/>
          <c:y val="6.9573770546049879E-2"/>
          <c:w val="0.90934480078119495"/>
          <c:h val="0.81681390525715802"/>
        </c:manualLayout>
      </c:layout>
      <c:lineChart>
        <c:grouping val="standard"/>
        <c:varyColors val="0"/>
        <c:ser>
          <c:idx val="0"/>
          <c:order val="2"/>
          <c:tx>
            <c:v>Udlånsgab</c:v>
          </c:tx>
          <c:marker>
            <c:symbol val="none"/>
          </c:marker>
          <c:cat>
            <c:numRef>
              <c:f>Referencesats!$A$7:$A$220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Referencesats!$B$7:$B$220</c:f>
              <c:numCache>
                <c:formatCode>0.00</c:formatCode>
                <c:ptCount val="214"/>
                <c:pt idx="0">
                  <c:v>2.4676233564961194</c:v>
                </c:pt>
                <c:pt idx="1">
                  <c:v>1.617955779507227</c:v>
                </c:pt>
                <c:pt idx="2">
                  <c:v>1.0058168082112502</c:v>
                </c:pt>
                <c:pt idx="3">
                  <c:v>0.33270772633220247</c:v>
                </c:pt>
                <c:pt idx="4">
                  <c:v>0.20304435454390557</c:v>
                </c:pt>
                <c:pt idx="5">
                  <c:v>0.46523031155902572</c:v>
                </c:pt>
                <c:pt idx="6">
                  <c:v>-0.56437169525364084</c:v>
                </c:pt>
                <c:pt idx="7">
                  <c:v>-1.7746899977582729</c:v>
                </c:pt>
                <c:pt idx="8">
                  <c:v>-1.7966973098733376</c:v>
                </c:pt>
                <c:pt idx="9">
                  <c:v>-2.0080832513613558</c:v>
                </c:pt>
                <c:pt idx="10">
                  <c:v>-2.1010715017692405</c:v>
                </c:pt>
                <c:pt idx="11">
                  <c:v>-1.9572570829122071</c:v>
                </c:pt>
                <c:pt idx="12">
                  <c:v>-1.7112615668288242</c:v>
                </c:pt>
                <c:pt idx="13">
                  <c:v>-1.0873639101219084</c:v>
                </c:pt>
                <c:pt idx="14">
                  <c:v>0.49750663733719591</c:v>
                </c:pt>
                <c:pt idx="15">
                  <c:v>0.68720046426683723</c:v>
                </c:pt>
                <c:pt idx="16">
                  <c:v>1.3819159511320009</c:v>
                </c:pt>
                <c:pt idx="17">
                  <c:v>1.3550021650310669</c:v>
                </c:pt>
                <c:pt idx="18">
                  <c:v>1.4670956228942345</c:v>
                </c:pt>
                <c:pt idx="19">
                  <c:v>1.5196971422956835</c:v>
                </c:pt>
                <c:pt idx="20">
                  <c:v>1.1961853374527607</c:v>
                </c:pt>
                <c:pt idx="21">
                  <c:v>1.0152085313857242</c:v>
                </c:pt>
                <c:pt idx="22">
                  <c:v>0.56354442255722859</c:v>
                </c:pt>
                <c:pt idx="23">
                  <c:v>-0.6445522945182347</c:v>
                </c:pt>
                <c:pt idx="24">
                  <c:v>-2.2923214138898373</c:v>
                </c:pt>
                <c:pt idx="25">
                  <c:v>-4.412761374451037</c:v>
                </c:pt>
                <c:pt idx="26">
                  <c:v>-4.7405980265176026</c:v>
                </c:pt>
                <c:pt idx="27">
                  <c:v>-4.8792419090491705</c:v>
                </c:pt>
                <c:pt idx="28">
                  <c:v>-4.2150161618867656</c:v>
                </c:pt>
                <c:pt idx="29">
                  <c:v>-3.4075635184297823</c:v>
                </c:pt>
                <c:pt idx="30">
                  <c:v>-4.7370543375511147</c:v>
                </c:pt>
                <c:pt idx="31">
                  <c:v>-5.4480807074712203</c:v>
                </c:pt>
                <c:pt idx="32">
                  <c:v>-5.8129541185489018</c:v>
                </c:pt>
                <c:pt idx="33">
                  <c:v>-6.353627174575152</c:v>
                </c:pt>
                <c:pt idx="34">
                  <c:v>-6.1454418975049236</c:v>
                </c:pt>
                <c:pt idx="35">
                  <c:v>-5.7252964427749049</c:v>
                </c:pt>
                <c:pt idx="36">
                  <c:v>-5.7314840750894973</c:v>
                </c:pt>
                <c:pt idx="37">
                  <c:v>-5.4198112253130404</c:v>
                </c:pt>
                <c:pt idx="38">
                  <c:v>-4.8456570645235217</c:v>
                </c:pt>
                <c:pt idx="39">
                  <c:v>-5.3058972055687974</c:v>
                </c:pt>
                <c:pt idx="40">
                  <c:v>-5.9335079396433343</c:v>
                </c:pt>
                <c:pt idx="41">
                  <c:v>-6.088484187665415</c:v>
                </c:pt>
                <c:pt idx="42">
                  <c:v>-5.5267440203748066</c:v>
                </c:pt>
                <c:pt idx="43">
                  <c:v>-4.7808107857261888</c:v>
                </c:pt>
                <c:pt idx="44">
                  <c:v>-3.7733071492994128</c:v>
                </c:pt>
                <c:pt idx="45">
                  <c:v>-2.3793663604797501</c:v>
                </c:pt>
                <c:pt idx="46">
                  <c:v>-3.6452732062859354</c:v>
                </c:pt>
                <c:pt idx="47">
                  <c:v>-4.878742804942604</c:v>
                </c:pt>
                <c:pt idx="48">
                  <c:v>-5.9305034589526286</c:v>
                </c:pt>
                <c:pt idx="49">
                  <c:v>-6.5594877532772387</c:v>
                </c:pt>
                <c:pt idx="50">
                  <c:v>-8.2722729868717551</c:v>
                </c:pt>
                <c:pt idx="51">
                  <c:v>-9.9570510471766056</c:v>
                </c:pt>
                <c:pt idx="52">
                  <c:v>-10.19108791574439</c:v>
                </c:pt>
                <c:pt idx="53">
                  <c:v>-8.5313606228940984</c:v>
                </c:pt>
                <c:pt idx="54">
                  <c:v>-7.7142390840359241</c:v>
                </c:pt>
                <c:pt idx="55">
                  <c:v>-6.3661293218183204</c:v>
                </c:pt>
                <c:pt idx="56">
                  <c:v>-4.8887888164276632</c:v>
                </c:pt>
                <c:pt idx="57">
                  <c:v>-2.1790462435975257</c:v>
                </c:pt>
                <c:pt idx="58">
                  <c:v>-1.7617327703190853</c:v>
                </c:pt>
                <c:pt idx="59">
                  <c:v>5.1714597337038981E-2</c:v>
                </c:pt>
                <c:pt idx="60">
                  <c:v>1.5543911386089206</c:v>
                </c:pt>
                <c:pt idx="61">
                  <c:v>4.1982328458945091</c:v>
                </c:pt>
                <c:pt idx="62">
                  <c:v>4.5517786418949697</c:v>
                </c:pt>
                <c:pt idx="63">
                  <c:v>11.985962030751196</c:v>
                </c:pt>
                <c:pt idx="64">
                  <c:v>13.173661288192037</c:v>
                </c:pt>
                <c:pt idx="65">
                  <c:v>16.304240595732679</c:v>
                </c:pt>
                <c:pt idx="66">
                  <c:v>16.69395642308892</c:v>
                </c:pt>
                <c:pt idx="67">
                  <c:v>20.283508841792397</c:v>
                </c:pt>
                <c:pt idx="68">
                  <c:v>19.21570403484732</c:v>
                </c:pt>
                <c:pt idx="69">
                  <c:v>20.639233592356234</c:v>
                </c:pt>
                <c:pt idx="70">
                  <c:v>20.540321745573323</c:v>
                </c:pt>
                <c:pt idx="71">
                  <c:v>23.671784718095637</c:v>
                </c:pt>
                <c:pt idx="72">
                  <c:v>20.782347841695639</c:v>
                </c:pt>
                <c:pt idx="73">
                  <c:v>20.956817562645455</c:v>
                </c:pt>
                <c:pt idx="74">
                  <c:v>20.465294054050446</c:v>
                </c:pt>
                <c:pt idx="75">
                  <c:v>23.090465895200879</c:v>
                </c:pt>
                <c:pt idx="76">
                  <c:v>19.622164937665588</c:v>
                </c:pt>
                <c:pt idx="77">
                  <c:v>18.754095790886765</c:v>
                </c:pt>
                <c:pt idx="78">
                  <c:v>16.493692625184593</c:v>
                </c:pt>
                <c:pt idx="79">
                  <c:v>18.303085635061478</c:v>
                </c:pt>
                <c:pt idx="80">
                  <c:v>16.615800595937401</c:v>
                </c:pt>
                <c:pt idx="81">
                  <c:v>13.890953596672489</c:v>
                </c:pt>
                <c:pt idx="82">
                  <c:v>11.854859174107702</c:v>
                </c:pt>
                <c:pt idx="83">
                  <c:v>11.299498677154617</c:v>
                </c:pt>
                <c:pt idx="84">
                  <c:v>11.574439397464602</c:v>
                </c:pt>
                <c:pt idx="85">
                  <c:v>11.103357552385006</c:v>
                </c:pt>
                <c:pt idx="86">
                  <c:v>6.5214419084660733</c:v>
                </c:pt>
                <c:pt idx="87">
                  <c:v>6.2794959994887449</c:v>
                </c:pt>
                <c:pt idx="88">
                  <c:v>3.0548936460922675</c:v>
                </c:pt>
                <c:pt idx="89">
                  <c:v>0.50657349821352682</c:v>
                </c:pt>
                <c:pt idx="90">
                  <c:v>-3.5248254522081197</c:v>
                </c:pt>
                <c:pt idx="91">
                  <c:v>-7.6434422213270068</c:v>
                </c:pt>
                <c:pt idx="92">
                  <c:v>-10.104743177735145</c:v>
                </c:pt>
                <c:pt idx="93">
                  <c:v>-11.000312486487758</c:v>
                </c:pt>
                <c:pt idx="94">
                  <c:v>-11.879920414103054</c:v>
                </c:pt>
                <c:pt idx="95">
                  <c:v>-13.11147752340068</c:v>
                </c:pt>
                <c:pt idx="96">
                  <c:v>-13.132438879279675</c:v>
                </c:pt>
                <c:pt idx="97">
                  <c:v>-16.204194473715887</c:v>
                </c:pt>
                <c:pt idx="98">
                  <c:v>-19.725735426001904</c:v>
                </c:pt>
                <c:pt idx="99">
                  <c:v>-22.098386222252032</c:v>
                </c:pt>
                <c:pt idx="100">
                  <c:v>-22.976186815228829</c:v>
                </c:pt>
                <c:pt idx="101">
                  <c:v>-22.509012107053593</c:v>
                </c:pt>
                <c:pt idx="102">
                  <c:v>-22.409000594440656</c:v>
                </c:pt>
                <c:pt idx="103">
                  <c:v>-20.25691408678864</c:v>
                </c:pt>
                <c:pt idx="104">
                  <c:v>-18.168386554051494</c:v>
                </c:pt>
                <c:pt idx="105">
                  <c:v>-18.242224639463757</c:v>
                </c:pt>
                <c:pt idx="106">
                  <c:v>-17.95466025438995</c:v>
                </c:pt>
                <c:pt idx="107">
                  <c:v>-17.983803749733738</c:v>
                </c:pt>
                <c:pt idx="108">
                  <c:v>-16.475507700583194</c:v>
                </c:pt>
                <c:pt idx="109">
                  <c:v>-15.412973105151792</c:v>
                </c:pt>
                <c:pt idx="110">
                  <c:v>-13.639808130436649</c:v>
                </c:pt>
                <c:pt idx="111">
                  <c:v>-12.820420365779057</c:v>
                </c:pt>
                <c:pt idx="112">
                  <c:v>-10.5218220656038</c:v>
                </c:pt>
                <c:pt idx="113">
                  <c:v>-7.0480565280098233</c:v>
                </c:pt>
                <c:pt idx="114">
                  <c:v>-5.1336772224394167</c:v>
                </c:pt>
                <c:pt idx="115">
                  <c:v>-4.2734868899622427</c:v>
                </c:pt>
                <c:pt idx="116">
                  <c:v>-0.92416235113387302</c:v>
                </c:pt>
                <c:pt idx="117">
                  <c:v>5.2557662402620053E-2</c:v>
                </c:pt>
                <c:pt idx="118">
                  <c:v>-1.1572904980340297</c:v>
                </c:pt>
                <c:pt idx="119">
                  <c:v>5.7217619562038635E-2</c:v>
                </c:pt>
                <c:pt idx="120">
                  <c:v>5.1092226204286817</c:v>
                </c:pt>
                <c:pt idx="121">
                  <c:v>2.6199531134713254</c:v>
                </c:pt>
                <c:pt idx="122">
                  <c:v>6.4971876196722178</c:v>
                </c:pt>
                <c:pt idx="123">
                  <c:v>4.9398485412959587</c:v>
                </c:pt>
                <c:pt idx="124">
                  <c:v>5.5154080893954642</c:v>
                </c:pt>
                <c:pt idx="125">
                  <c:v>7.2066765031352986</c:v>
                </c:pt>
                <c:pt idx="126">
                  <c:v>8.7752737995668042</c:v>
                </c:pt>
                <c:pt idx="127">
                  <c:v>12.122012502514877</c:v>
                </c:pt>
                <c:pt idx="128">
                  <c:v>10.719557614893404</c:v>
                </c:pt>
                <c:pt idx="129">
                  <c:v>9.318562804078482</c:v>
                </c:pt>
                <c:pt idx="130">
                  <c:v>10.74379196463218</c:v>
                </c:pt>
                <c:pt idx="131">
                  <c:v>9.0794225993078612</c:v>
                </c:pt>
                <c:pt idx="132">
                  <c:v>12.390041993919169</c:v>
                </c:pt>
                <c:pt idx="133">
                  <c:v>13.683599597845529</c:v>
                </c:pt>
                <c:pt idx="134">
                  <c:v>14.49526329725262</c:v>
                </c:pt>
                <c:pt idx="135">
                  <c:v>12.391922780106427</c:v>
                </c:pt>
                <c:pt idx="136">
                  <c:v>16.461351082934414</c:v>
                </c:pt>
                <c:pt idx="137">
                  <c:v>16.2046426756811</c:v>
                </c:pt>
                <c:pt idx="138">
                  <c:v>16.848121140889475</c:v>
                </c:pt>
                <c:pt idx="139">
                  <c:v>17.940147254120234</c:v>
                </c:pt>
                <c:pt idx="140">
                  <c:v>22.346099732960312</c:v>
                </c:pt>
                <c:pt idx="141">
                  <c:v>24.22525838647141</c:v>
                </c:pt>
                <c:pt idx="142">
                  <c:v>25.202205073298558</c:v>
                </c:pt>
                <c:pt idx="143">
                  <c:v>28.918295419605812</c:v>
                </c:pt>
                <c:pt idx="144">
                  <c:v>32.268671052034648</c:v>
                </c:pt>
                <c:pt idx="145">
                  <c:v>35.394234826114626</c:v>
                </c:pt>
                <c:pt idx="146">
                  <c:v>37.203245705040501</c:v>
                </c:pt>
                <c:pt idx="147">
                  <c:v>39.708399201099326</c:v>
                </c:pt>
                <c:pt idx="148">
                  <c:v>38.66007506720689</c:v>
                </c:pt>
                <c:pt idx="149">
                  <c:v>37.930048091757868</c:v>
                </c:pt>
                <c:pt idx="150">
                  <c:v>38.058466621385662</c:v>
                </c:pt>
                <c:pt idx="151">
                  <c:v>39.840274537653585</c:v>
                </c:pt>
                <c:pt idx="152">
                  <c:v>39.246881075822415</c:v>
                </c:pt>
                <c:pt idx="153">
                  <c:v>37.125124641674574</c:v>
                </c:pt>
                <c:pt idx="154">
                  <c:v>34.542260672068863</c:v>
                </c:pt>
                <c:pt idx="155">
                  <c:v>33.104425131618001</c:v>
                </c:pt>
                <c:pt idx="156">
                  <c:v>34.818417663626605</c:v>
                </c:pt>
                <c:pt idx="157">
                  <c:v>35.062941803455487</c:v>
                </c:pt>
                <c:pt idx="158">
                  <c:v>38.166918633852134</c:v>
                </c:pt>
                <c:pt idx="159">
                  <c:v>38.914409402267296</c:v>
                </c:pt>
                <c:pt idx="160">
                  <c:v>36.346225652680062</c:v>
                </c:pt>
                <c:pt idx="161">
                  <c:v>29.038670519012101</c:v>
                </c:pt>
                <c:pt idx="162">
                  <c:v>21.473259917050427</c:v>
                </c:pt>
                <c:pt idx="163">
                  <c:v>14.47468201459597</c:v>
                </c:pt>
                <c:pt idx="164">
                  <c:v>11.040389768460841</c:v>
                </c:pt>
                <c:pt idx="165">
                  <c:v>8.969461329593571</c:v>
                </c:pt>
                <c:pt idx="166">
                  <c:v>12.328585618270296</c:v>
                </c:pt>
                <c:pt idx="167">
                  <c:v>11.943614430303171</c:v>
                </c:pt>
                <c:pt idx="168">
                  <c:v>11.589131777213595</c:v>
                </c:pt>
                <c:pt idx="169">
                  <c:v>9.1182495892973918</c:v>
                </c:pt>
                <c:pt idx="170">
                  <c:v>3.8773062428528249</c:v>
                </c:pt>
                <c:pt idx="171">
                  <c:v>3.9912348612949415</c:v>
                </c:pt>
                <c:pt idx="172">
                  <c:v>0.45126060325029016</c:v>
                </c:pt>
                <c:pt idx="173">
                  <c:v>-3.5759508946333085</c:v>
                </c:pt>
                <c:pt idx="174">
                  <c:v>-6.2159524213205373</c:v>
                </c:pt>
                <c:pt idx="175">
                  <c:v>-13.35874676413107</c:v>
                </c:pt>
                <c:pt idx="176">
                  <c:v>-14.932711539736175</c:v>
                </c:pt>
                <c:pt idx="177">
                  <c:v>-17.806610373717689</c:v>
                </c:pt>
                <c:pt idx="178">
                  <c:v>-14.06171703095464</c:v>
                </c:pt>
                <c:pt idx="179">
                  <c:v>-16.118748552887382</c:v>
                </c:pt>
                <c:pt idx="180">
                  <c:v>-16.787596752485825</c:v>
                </c:pt>
                <c:pt idx="181">
                  <c:v>-20.515928020292165</c:v>
                </c:pt>
                <c:pt idx="182">
                  <c:v>-18.800660771158306</c:v>
                </c:pt>
                <c:pt idx="183">
                  <c:v>-20.488826209118002</c:v>
                </c:pt>
                <c:pt idx="184">
                  <c:v>-21.136972375135855</c:v>
                </c:pt>
                <c:pt idx="185">
                  <c:v>-21.207487666363079</c:v>
                </c:pt>
                <c:pt idx="186">
                  <c:v>-19.738973486482848</c:v>
                </c:pt>
                <c:pt idx="187">
                  <c:v>-24.348656241859629</c:v>
                </c:pt>
                <c:pt idx="188">
                  <c:v>-27.328304260799314</c:v>
                </c:pt>
                <c:pt idx="189">
                  <c:v>-29.745046897405416</c:v>
                </c:pt>
                <c:pt idx="190">
                  <c:v>-30.644966746284439</c:v>
                </c:pt>
                <c:pt idx="191">
                  <c:v>-31.456967310747842</c:v>
                </c:pt>
                <c:pt idx="192">
                  <c:v>-30.680864733762832</c:v>
                </c:pt>
                <c:pt idx="193">
                  <c:v>-29.407605936370373</c:v>
                </c:pt>
                <c:pt idx="194">
                  <c:v>-29.172855354631622</c:v>
                </c:pt>
                <c:pt idx="195">
                  <c:v>-28.88595906836369</c:v>
                </c:pt>
                <c:pt idx="196">
                  <c:v>-24.690732085870707</c:v>
                </c:pt>
                <c:pt idx="197">
                  <c:v>-21.430671763178196</c:v>
                </c:pt>
                <c:pt idx="198">
                  <c:v>-18.067301247002803</c:v>
                </c:pt>
                <c:pt idx="199">
                  <c:v>-16.290943244062873</c:v>
                </c:pt>
                <c:pt idx="200">
                  <c:v>-17.593911968610058</c:v>
                </c:pt>
                <c:pt idx="201">
                  <c:v>-12.869346403004897</c:v>
                </c:pt>
                <c:pt idx="202">
                  <c:v>-26.001454720973811</c:v>
                </c:pt>
                <c:pt idx="203">
                  <c:v>-24.748666721622328</c:v>
                </c:pt>
                <c:pt idx="204">
                  <c:v>-23.458218652395857</c:v>
                </c:pt>
                <c:pt idx="205">
                  <c:v>-27.437065593798508</c:v>
                </c:pt>
                <c:pt idx="206">
                  <c:v>-28.013720688940339</c:v>
                </c:pt>
                <c:pt idx="207">
                  <c:v>-30.542968814095786</c:v>
                </c:pt>
                <c:pt idx="208">
                  <c:v>-33.143085171968892</c:v>
                </c:pt>
                <c:pt idx="209">
                  <c:v>-36.293456349650171</c:v>
                </c:pt>
                <c:pt idx="210">
                  <c:v>-35.482116987752249</c:v>
                </c:pt>
                <c:pt idx="211">
                  <c:v>-35.524196814326785</c:v>
                </c:pt>
                <c:pt idx="212">
                  <c:v>-37.730247566815194</c:v>
                </c:pt>
                <c:pt idx="213">
                  <c:v>-42.076263933727915</c:v>
                </c:pt>
              </c:numCache>
            </c:numRef>
          </c:val>
          <c:smooth val="0"/>
          <c:extLst>
            <c:ext xmlns:c16="http://schemas.microsoft.com/office/drawing/2014/chart" uri="{C3380CC4-5D6E-409C-BE32-E72D297353CC}">
              <c16:uniqueId val="{00000000-C404-41D2-BD34-7FE7727145C3}"/>
            </c:ext>
          </c:extLst>
        </c:ser>
        <c:dLbls>
          <c:showLegendKey val="0"/>
          <c:showVal val="0"/>
          <c:showCatName val="0"/>
          <c:showSerName val="0"/>
          <c:showPercent val="0"/>
          <c:showBubbleSize val="0"/>
        </c:dLbls>
        <c:marker val="1"/>
        <c:smooth val="0"/>
        <c:axId val="708821376"/>
        <c:axId val="708822912"/>
      </c:lineChart>
      <c:lineChart>
        <c:grouping val="standard"/>
        <c:varyColors val="0"/>
        <c:ser>
          <c:idx val="2"/>
          <c:order val="0"/>
          <c:tx>
            <c:strRef>
              <c:f>Referencesats!$D$6</c:f>
              <c:strCache>
                <c:ptCount val="1"/>
                <c:pt idx="0">
                  <c:v>Nedre grænse for referencesats</c:v>
                </c:pt>
              </c:strCache>
            </c:strRef>
          </c:tx>
          <c:spPr>
            <a:ln>
              <a:prstDash val="dash"/>
            </a:ln>
          </c:spPr>
          <c:marker>
            <c:symbol val="none"/>
          </c:marker>
          <c:cat>
            <c:numRef>
              <c:f>Referencesats!$A$7:$A$220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Referencesats!$D$7:$D$220</c:f>
              <c:numCache>
                <c:formatCode>General</c:formatCode>
                <c:ptCount val="2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numCache>
            </c:numRef>
          </c:val>
          <c:smooth val="0"/>
          <c:extLst>
            <c:ext xmlns:c16="http://schemas.microsoft.com/office/drawing/2014/chart" uri="{C3380CC4-5D6E-409C-BE32-E72D297353CC}">
              <c16:uniqueId val="{00000001-C404-41D2-BD34-7FE7727145C3}"/>
            </c:ext>
          </c:extLst>
        </c:ser>
        <c:ser>
          <c:idx val="3"/>
          <c:order val="1"/>
          <c:tx>
            <c:strRef>
              <c:f>Referencesats!$E$6</c:f>
              <c:strCache>
                <c:ptCount val="1"/>
                <c:pt idx="0">
                  <c:v>Øvre grænse for referencesats</c:v>
                </c:pt>
              </c:strCache>
            </c:strRef>
          </c:tx>
          <c:spPr>
            <a:ln>
              <a:prstDash val="dash"/>
            </a:ln>
          </c:spPr>
          <c:marker>
            <c:symbol val="none"/>
          </c:marker>
          <c:cat>
            <c:numRef>
              <c:f>Referencesats!$A$7:$A$220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Referencesats!$E$7:$E$220</c:f>
              <c:numCache>
                <c:formatCode>General</c:formatCode>
                <c:ptCount val="21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numCache>
            </c:numRef>
          </c:val>
          <c:smooth val="0"/>
          <c:extLst>
            <c:ext xmlns:c16="http://schemas.microsoft.com/office/drawing/2014/chart" uri="{C3380CC4-5D6E-409C-BE32-E72D297353CC}">
              <c16:uniqueId val="{00000002-C404-41D2-BD34-7FE7727145C3}"/>
            </c:ext>
          </c:extLst>
        </c:ser>
        <c:ser>
          <c:idx val="1"/>
          <c:order val="3"/>
          <c:tx>
            <c:v>Referencesats (højre akse)</c:v>
          </c:tx>
          <c:marker>
            <c:symbol val="none"/>
          </c:marker>
          <c:cat>
            <c:numRef>
              <c:f>Referencesats!$A$7:$A$220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Referencesats!$C$7:$C$220</c:f>
              <c:numCache>
                <c:formatCode>0.00</c:formatCode>
                <c:ptCount val="214"/>
                <c:pt idx="0">
                  <c:v>0.14613229890503732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0.68694776434203408</c:v>
                </c:pt>
                <c:pt idx="62">
                  <c:v>0.79743082559217804</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1.4129505963956479</c:v>
                </c:pt>
                <c:pt idx="87">
                  <c:v>1.3373424998402328</c:v>
                </c:pt>
                <c:pt idx="88">
                  <c:v>0.32965426440383361</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0.97163206888396303</c:v>
                </c:pt>
                <c:pt idx="121">
                  <c:v>0.19373534795978919</c:v>
                </c:pt>
                <c:pt idx="122">
                  <c:v>1.4053711311475681</c:v>
                </c:pt>
                <c:pt idx="123">
                  <c:v>0.91870266915498711</c:v>
                </c:pt>
                <c:pt idx="124">
                  <c:v>1.0985650279360826</c:v>
                </c:pt>
                <c:pt idx="125">
                  <c:v>1.6270864072297808</c:v>
                </c:pt>
                <c:pt idx="126">
                  <c:v>2.1172730623646263</c:v>
                </c:pt>
                <c:pt idx="127">
                  <c:v>2.5</c:v>
                </c:pt>
                <c:pt idx="128">
                  <c:v>2.5</c:v>
                </c:pt>
                <c:pt idx="129">
                  <c:v>2.2870508762745256</c:v>
                </c:pt>
                <c:pt idx="130">
                  <c:v>2.5</c:v>
                </c:pt>
                <c:pt idx="131">
                  <c:v>2.2123195622837066</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2.1779566654979909</c:v>
                </c:pt>
                <c:pt idx="166">
                  <c:v>2.5</c:v>
                </c:pt>
                <c:pt idx="167">
                  <c:v>2.5</c:v>
                </c:pt>
                <c:pt idx="168">
                  <c:v>2.5</c:v>
                </c:pt>
                <c:pt idx="169">
                  <c:v>2.2244529966554349</c:v>
                </c:pt>
                <c:pt idx="170">
                  <c:v>0.58665820089150778</c:v>
                </c:pt>
                <c:pt idx="171">
                  <c:v>0.62226089415466923</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numCache>
            </c:numRef>
          </c:val>
          <c:smooth val="0"/>
          <c:extLst>
            <c:ext xmlns:c16="http://schemas.microsoft.com/office/drawing/2014/chart" uri="{C3380CC4-5D6E-409C-BE32-E72D297353CC}">
              <c16:uniqueId val="{00000003-C404-41D2-BD34-7FE7727145C3}"/>
            </c:ext>
          </c:extLst>
        </c:ser>
        <c:dLbls>
          <c:showLegendKey val="0"/>
          <c:showVal val="0"/>
          <c:showCatName val="0"/>
          <c:showSerName val="0"/>
          <c:showPercent val="0"/>
          <c:showBubbleSize val="0"/>
        </c:dLbls>
        <c:marker val="1"/>
        <c:smooth val="0"/>
        <c:axId val="708830336"/>
        <c:axId val="708824448"/>
      </c:lineChart>
      <c:dateAx>
        <c:axId val="708821376"/>
        <c:scaling>
          <c:orientation val="minMax"/>
          <c:max val="45078"/>
          <c:min val="29587"/>
        </c:scaling>
        <c:delete val="0"/>
        <c:axPos val="b"/>
        <c:numFmt formatCode="yyyy" sourceLinked="0"/>
        <c:majorTickMark val="out"/>
        <c:minorTickMark val="out"/>
        <c:tickLblPos val="nextTo"/>
        <c:crossAx val="708822912"/>
        <c:crossesAt val="-50"/>
        <c:auto val="1"/>
        <c:lblOffset val="100"/>
        <c:baseTimeUnit val="months"/>
        <c:majorUnit val="24"/>
        <c:majorTimeUnit val="months"/>
        <c:minorUnit val="12"/>
        <c:minorTimeUnit val="months"/>
      </c:dateAx>
      <c:valAx>
        <c:axId val="708822912"/>
        <c:scaling>
          <c:orientation val="minMax"/>
          <c:max val="50"/>
          <c:min val="-50"/>
        </c:scaling>
        <c:delete val="0"/>
        <c:axPos val="l"/>
        <c:majorGridlines>
          <c:spPr>
            <a:ln>
              <a:solidFill>
                <a:schemeClr val="accent6"/>
              </a:solidFill>
            </a:ln>
          </c:spPr>
        </c:majorGridlines>
        <c:numFmt formatCode="0" sourceLinked="0"/>
        <c:majorTickMark val="out"/>
        <c:minorTickMark val="none"/>
        <c:tickLblPos val="nextTo"/>
        <c:spPr>
          <a:ln>
            <a:noFill/>
          </a:ln>
        </c:spPr>
        <c:crossAx val="708821376"/>
        <c:crosses val="autoZero"/>
        <c:crossBetween val="between"/>
      </c:valAx>
      <c:valAx>
        <c:axId val="708824448"/>
        <c:scaling>
          <c:orientation val="minMax"/>
          <c:max val="12.5"/>
          <c:min val="-12.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da-DK"/>
          </a:p>
        </c:txPr>
        <c:crossAx val="708830336"/>
        <c:crosses val="max"/>
        <c:crossBetween val="between"/>
        <c:majorUnit val="2.5"/>
      </c:valAx>
      <c:dateAx>
        <c:axId val="708830336"/>
        <c:scaling>
          <c:orientation val="minMax"/>
        </c:scaling>
        <c:delete val="1"/>
        <c:axPos val="b"/>
        <c:numFmt formatCode="m/d/yyyy" sourceLinked="1"/>
        <c:majorTickMark val="out"/>
        <c:minorTickMark val="none"/>
        <c:tickLblPos val="nextTo"/>
        <c:crossAx val="708824448"/>
        <c:crosses val="autoZero"/>
        <c:auto val="1"/>
        <c:lblOffset val="100"/>
        <c:baseTimeUnit val="months"/>
      </c:dateAx>
    </c:plotArea>
    <c:legend>
      <c:legendPos val="r"/>
      <c:legendEntry>
        <c:idx val="1"/>
        <c:delete val="1"/>
      </c:legendEntry>
      <c:legendEntry>
        <c:idx val="2"/>
        <c:delete val="1"/>
      </c:legendEntry>
      <c:layout>
        <c:manualLayout>
          <c:xMode val="edge"/>
          <c:yMode val="edge"/>
          <c:x val="8.0734663935509471E-4"/>
          <c:y val="0.94104725186790561"/>
          <c:w val="0.4049968369338447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537797376"/>
        <c:axId val="537798912"/>
      </c:barChart>
      <c:catAx>
        <c:axId val="537797376"/>
        <c:scaling>
          <c:orientation val="minMax"/>
        </c:scaling>
        <c:delete val="0"/>
        <c:axPos val="b"/>
        <c:majorTickMark val="out"/>
        <c:minorTickMark val="none"/>
        <c:tickLblPos val="nextTo"/>
        <c:crossAx val="537798912"/>
        <c:crosses val="autoZero"/>
        <c:auto val="1"/>
        <c:lblAlgn val="ctr"/>
        <c:lblOffset val="100"/>
        <c:noMultiLvlLbl val="0"/>
      </c:catAx>
      <c:valAx>
        <c:axId val="537798912"/>
        <c:scaling>
          <c:orientation val="minMax"/>
        </c:scaling>
        <c:delete val="0"/>
        <c:axPos val="l"/>
        <c:majorGridlines/>
        <c:majorTickMark val="out"/>
        <c:minorTickMark val="none"/>
        <c:tickLblPos val="nextTo"/>
        <c:crossAx val="537797376"/>
        <c:crosses val="autoZero"/>
        <c:crossBetween val="between"/>
      </c:valAx>
    </c:plotArea>
    <c:legend>
      <c:legendPos val="r"/>
      <c:overlay val="0"/>
    </c:legend>
    <c:plotVisOnly val="1"/>
    <c:dispBlanksAs val="gap"/>
    <c:showDLblsOverMax val="0"/>
  </c:chart>
  <c:spPr>
    <a:no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52150931983523E-2"/>
          <c:y val="7.1675012346863728E-2"/>
          <c:w val="0.90308770498552127"/>
          <c:h val="0.81891514705797197"/>
        </c:manualLayout>
      </c:layout>
      <c:lineChart>
        <c:grouping val="standard"/>
        <c:varyColors val="0"/>
        <c:ser>
          <c:idx val="0"/>
          <c:order val="0"/>
          <c:tx>
            <c:strRef>
              <c:f>Ejendomspriser!$B$7</c:f>
              <c:strCache>
                <c:ptCount val="1"/>
                <c:pt idx="0">
                  <c:v>Enfamiliehuse</c:v>
                </c:pt>
              </c:strCache>
            </c:strRef>
          </c:tx>
          <c:marker>
            <c:symbol val="none"/>
          </c:marker>
          <c:cat>
            <c:numRef>
              <c:f>Ejendomspriser!$A$8:$A$181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Ejendomspriser!$B$8:$B$181</c:f>
              <c:numCache>
                <c:formatCode>0.00</c:formatCode>
                <c:ptCount val="174"/>
                <c:pt idx="0">
                  <c:v>-7.578762434029418</c:v>
                </c:pt>
                <c:pt idx="1">
                  <c:v>-12.669288815634005</c:v>
                </c:pt>
                <c:pt idx="2">
                  <c:v>-10.814235559133522</c:v>
                </c:pt>
                <c:pt idx="3">
                  <c:v>-11.172269074891572</c:v>
                </c:pt>
                <c:pt idx="4">
                  <c:v>-11.113245183272447</c:v>
                </c:pt>
                <c:pt idx="5">
                  <c:v>-13.574138488530284</c:v>
                </c:pt>
                <c:pt idx="6">
                  <c:v>-17.451379410468949</c:v>
                </c:pt>
                <c:pt idx="7">
                  <c:v>-16.890418112863625</c:v>
                </c:pt>
                <c:pt idx="8">
                  <c:v>-16.806303500540231</c:v>
                </c:pt>
                <c:pt idx="9">
                  <c:v>-10.902996879465054</c:v>
                </c:pt>
                <c:pt idx="10">
                  <c:v>-9.2328561960770106</c:v>
                </c:pt>
                <c:pt idx="11">
                  <c:v>-8.0155952083524884</c:v>
                </c:pt>
                <c:pt idx="12">
                  <c:v>1.9363490756958202</c:v>
                </c:pt>
                <c:pt idx="13">
                  <c:v>14.327425729555587</c:v>
                </c:pt>
                <c:pt idx="14">
                  <c:v>19.044788049458884</c:v>
                </c:pt>
                <c:pt idx="15">
                  <c:v>20.114781150380921</c:v>
                </c:pt>
                <c:pt idx="16">
                  <c:v>16.060138770049505</c:v>
                </c:pt>
                <c:pt idx="17">
                  <c:v>4.8828089869948688</c:v>
                </c:pt>
                <c:pt idx="18">
                  <c:v>4.3950924060869756</c:v>
                </c:pt>
                <c:pt idx="19">
                  <c:v>7.4176637705474668</c:v>
                </c:pt>
                <c:pt idx="20">
                  <c:v>5.8550484809176018</c:v>
                </c:pt>
                <c:pt idx="21">
                  <c:v>9.8809747115122359</c:v>
                </c:pt>
                <c:pt idx="22">
                  <c:v>18.011262854836787</c:v>
                </c:pt>
                <c:pt idx="23">
                  <c:v>17.493144176161902</c:v>
                </c:pt>
                <c:pt idx="24">
                  <c:v>22.833206876577307</c:v>
                </c:pt>
                <c:pt idx="25">
                  <c:v>16.509791006515751</c:v>
                </c:pt>
                <c:pt idx="26">
                  <c:v>4.1614930118454962</c:v>
                </c:pt>
                <c:pt idx="27">
                  <c:v>1.6594185743602052</c:v>
                </c:pt>
                <c:pt idx="28">
                  <c:v>-11.320973463919559</c:v>
                </c:pt>
                <c:pt idx="29">
                  <c:v>-11.538178168883295</c:v>
                </c:pt>
                <c:pt idx="30">
                  <c:v>-10.428640756760654</c:v>
                </c:pt>
                <c:pt idx="31">
                  <c:v>-12.32893902453508</c:v>
                </c:pt>
                <c:pt idx="32">
                  <c:v>-5.4456335577559578</c:v>
                </c:pt>
                <c:pt idx="33">
                  <c:v>-4.3370508500971567</c:v>
                </c:pt>
                <c:pt idx="34">
                  <c:v>-1.4423374906537445</c:v>
                </c:pt>
                <c:pt idx="35">
                  <c:v>-0.13265254176592078</c:v>
                </c:pt>
                <c:pt idx="36">
                  <c:v>-2.5432586595504958</c:v>
                </c:pt>
                <c:pt idx="37">
                  <c:v>-3.332444489932862</c:v>
                </c:pt>
                <c:pt idx="38">
                  <c:v>-6.7846735620562981</c:v>
                </c:pt>
                <c:pt idx="39">
                  <c:v>-8.2860232663741318</c:v>
                </c:pt>
                <c:pt idx="40">
                  <c:v>-11.347294720510504</c:v>
                </c:pt>
                <c:pt idx="41">
                  <c:v>-8.8292795980876697</c:v>
                </c:pt>
                <c:pt idx="42">
                  <c:v>-7.6944277822169393</c:v>
                </c:pt>
                <c:pt idx="43">
                  <c:v>-8.3451588524701688</c:v>
                </c:pt>
                <c:pt idx="44">
                  <c:v>-1.851109781411886</c:v>
                </c:pt>
                <c:pt idx="45">
                  <c:v>-3.1320780979583351</c:v>
                </c:pt>
                <c:pt idx="46">
                  <c:v>-1.7773649075809472</c:v>
                </c:pt>
                <c:pt idx="47">
                  <c:v>0.96302693399608064</c:v>
                </c:pt>
                <c:pt idx="48">
                  <c:v>-0.23840182064224225</c:v>
                </c:pt>
                <c:pt idx="49">
                  <c:v>-1.3160912157561544</c:v>
                </c:pt>
                <c:pt idx="50">
                  <c:v>-3.0110965457135652</c:v>
                </c:pt>
                <c:pt idx="51">
                  <c:v>-6.4896829056136252</c:v>
                </c:pt>
                <c:pt idx="52">
                  <c:v>-7.0239033064477763</c:v>
                </c:pt>
                <c:pt idx="53">
                  <c:v>-7.0602117619012024</c:v>
                </c:pt>
                <c:pt idx="54">
                  <c:v>-1.0500814891541865</c:v>
                </c:pt>
                <c:pt idx="55">
                  <c:v>7.5406126148696018</c:v>
                </c:pt>
                <c:pt idx="56">
                  <c:v>14.125913406010039</c:v>
                </c:pt>
                <c:pt idx="57">
                  <c:v>14.258730736974744</c:v>
                </c:pt>
                <c:pt idx="58">
                  <c:v>7.2391677999790405</c:v>
                </c:pt>
                <c:pt idx="59">
                  <c:v>2.9553140330674577</c:v>
                </c:pt>
                <c:pt idx="60">
                  <c:v>-0.31093237842947374</c:v>
                </c:pt>
                <c:pt idx="61">
                  <c:v>3.8274942895086372</c:v>
                </c:pt>
                <c:pt idx="62">
                  <c:v>8.5206304091901544</c:v>
                </c:pt>
                <c:pt idx="63">
                  <c:v>10.694249809604228</c:v>
                </c:pt>
                <c:pt idx="64">
                  <c:v>10.140015835763784</c:v>
                </c:pt>
                <c:pt idx="65">
                  <c:v>8.4035846383231583</c:v>
                </c:pt>
                <c:pt idx="66">
                  <c:v>8.1741409507660059</c:v>
                </c:pt>
                <c:pt idx="67">
                  <c:v>8.8229075285948699</c:v>
                </c:pt>
                <c:pt idx="68">
                  <c:v>10.708065015549373</c:v>
                </c:pt>
                <c:pt idx="69">
                  <c:v>10.726775982214519</c:v>
                </c:pt>
                <c:pt idx="70">
                  <c:v>9.6197455044132454</c:v>
                </c:pt>
                <c:pt idx="71">
                  <c:v>7.2414109562473294</c:v>
                </c:pt>
                <c:pt idx="72">
                  <c:v>6.0440739547795275</c:v>
                </c:pt>
                <c:pt idx="73">
                  <c:v>7.8323240950668671</c:v>
                </c:pt>
                <c:pt idx="74">
                  <c:v>7.0983922701469915</c:v>
                </c:pt>
                <c:pt idx="75">
                  <c:v>8.5343998273035737</c:v>
                </c:pt>
                <c:pt idx="76">
                  <c:v>7.8497995726939829</c:v>
                </c:pt>
                <c:pt idx="77">
                  <c:v>4.9240573415693767</c:v>
                </c:pt>
                <c:pt idx="78">
                  <c:v>4.4690126753889503</c:v>
                </c:pt>
                <c:pt idx="79">
                  <c:v>2.0478223401901197</c:v>
                </c:pt>
                <c:pt idx="80">
                  <c:v>2.028047352952056</c:v>
                </c:pt>
                <c:pt idx="81">
                  <c:v>3.1250057380117546</c:v>
                </c:pt>
                <c:pt idx="82">
                  <c:v>3.9906398780327867</c:v>
                </c:pt>
                <c:pt idx="83">
                  <c:v>5.2956343554905416</c:v>
                </c:pt>
                <c:pt idx="84">
                  <c:v>5.7355540321669229</c:v>
                </c:pt>
                <c:pt idx="85">
                  <c:v>3.5209915793488644</c:v>
                </c:pt>
                <c:pt idx="86">
                  <c:v>2.6102185837726832</c:v>
                </c:pt>
                <c:pt idx="87">
                  <c:v>1.4546149699981914</c:v>
                </c:pt>
                <c:pt idx="88">
                  <c:v>1.0930629566736849</c:v>
                </c:pt>
                <c:pt idx="89">
                  <c:v>1.7693788877385597</c:v>
                </c:pt>
                <c:pt idx="90">
                  <c:v>1.7089309314031631</c:v>
                </c:pt>
                <c:pt idx="91">
                  <c:v>2.2202670035463612</c:v>
                </c:pt>
                <c:pt idx="92">
                  <c:v>0.70951546010398214</c:v>
                </c:pt>
                <c:pt idx="93">
                  <c:v>1.7955884156139357</c:v>
                </c:pt>
                <c:pt idx="94">
                  <c:v>2.4007660279504073</c:v>
                </c:pt>
                <c:pt idx="95">
                  <c:v>2.9002380846619991</c:v>
                </c:pt>
                <c:pt idx="96">
                  <c:v>5.5236488446987808</c:v>
                </c:pt>
                <c:pt idx="97">
                  <c:v>6.4894301512102626</c:v>
                </c:pt>
                <c:pt idx="98">
                  <c:v>8.3956129780737641</c:v>
                </c:pt>
                <c:pt idx="99">
                  <c:v>10.231202683202699</c:v>
                </c:pt>
                <c:pt idx="100">
                  <c:v>11.821231888926054</c:v>
                </c:pt>
                <c:pt idx="101">
                  <c:v>13.79229216358695</c:v>
                </c:pt>
                <c:pt idx="102">
                  <c:v>16.689180579697037</c:v>
                </c:pt>
                <c:pt idx="103">
                  <c:v>19.86812532047044</c:v>
                </c:pt>
                <c:pt idx="104">
                  <c:v>22.990878743505871</c:v>
                </c:pt>
                <c:pt idx="105">
                  <c:v>22.828848392275237</c:v>
                </c:pt>
                <c:pt idx="106">
                  <c:v>17.851510951804215</c:v>
                </c:pt>
                <c:pt idx="107">
                  <c:v>13.228079025977246</c:v>
                </c:pt>
                <c:pt idx="108">
                  <c:v>8.2478725226968095</c:v>
                </c:pt>
                <c:pt idx="109">
                  <c:v>2.6500260065038361</c:v>
                </c:pt>
                <c:pt idx="110">
                  <c:v>1.5877343805086541</c:v>
                </c:pt>
                <c:pt idx="111">
                  <c:v>-1.091454747820042</c:v>
                </c:pt>
                <c:pt idx="112">
                  <c:v>-3.8936524530580052</c:v>
                </c:pt>
                <c:pt idx="113">
                  <c:v>-4.094446105807914</c:v>
                </c:pt>
                <c:pt idx="114">
                  <c:v>-7.8859699211445538</c:v>
                </c:pt>
                <c:pt idx="115">
                  <c:v>-12.9988503063047</c:v>
                </c:pt>
                <c:pt idx="116">
                  <c:v>-16.34062091463727</c:v>
                </c:pt>
                <c:pt idx="117">
                  <c:v>-16.518455322118676</c:v>
                </c:pt>
                <c:pt idx="118">
                  <c:v>-12.929430798741615</c:v>
                </c:pt>
                <c:pt idx="119">
                  <c:v>-5.9729428095255059</c:v>
                </c:pt>
                <c:pt idx="120">
                  <c:v>-0.85698969804023362</c:v>
                </c:pt>
                <c:pt idx="121">
                  <c:v>1.0282705994610453</c:v>
                </c:pt>
                <c:pt idx="122">
                  <c:v>0.44509896627293877</c:v>
                </c:pt>
                <c:pt idx="123">
                  <c:v>0.52325203838032852</c:v>
                </c:pt>
                <c:pt idx="124">
                  <c:v>-2.4869631117622415</c:v>
                </c:pt>
                <c:pt idx="125">
                  <c:v>-3.5343620674549769</c:v>
                </c:pt>
                <c:pt idx="126">
                  <c:v>-5.4205148864479913</c:v>
                </c:pt>
                <c:pt idx="127">
                  <c:v>-8.5396193338400543</c:v>
                </c:pt>
                <c:pt idx="128">
                  <c:v>-7.3365804419978087</c:v>
                </c:pt>
                <c:pt idx="129">
                  <c:v>-7.6984070606085027</c:v>
                </c:pt>
                <c:pt idx="130">
                  <c:v>-5.0879363706307634</c:v>
                </c:pt>
                <c:pt idx="131">
                  <c:v>-1.6848199649859619</c:v>
                </c:pt>
                <c:pt idx="132">
                  <c:v>0.57188886070496103</c:v>
                </c:pt>
                <c:pt idx="133">
                  <c:v>2.4835484537176988</c:v>
                </c:pt>
                <c:pt idx="134">
                  <c:v>2.2230926087840164</c:v>
                </c:pt>
                <c:pt idx="135">
                  <c:v>2.1469087266403619</c:v>
                </c:pt>
                <c:pt idx="136">
                  <c:v>1.6237818088229883</c:v>
                </c:pt>
                <c:pt idx="137">
                  <c:v>2.7532742663825438</c:v>
                </c:pt>
                <c:pt idx="138">
                  <c:v>3.3913490586611639</c:v>
                </c:pt>
                <c:pt idx="139">
                  <c:v>3.0560475454126212</c:v>
                </c:pt>
                <c:pt idx="140">
                  <c:v>5.629442500962889</c:v>
                </c:pt>
                <c:pt idx="141">
                  <c:v>5.4436973790954912</c:v>
                </c:pt>
                <c:pt idx="142">
                  <c:v>5.5565749760455585</c:v>
                </c:pt>
                <c:pt idx="143">
                  <c:v>6.151236886054634</c:v>
                </c:pt>
                <c:pt idx="144">
                  <c:v>4.8193764443061893</c:v>
                </c:pt>
                <c:pt idx="145">
                  <c:v>3.2188138298111069</c:v>
                </c:pt>
                <c:pt idx="146">
                  <c:v>3.9520076628817513</c:v>
                </c:pt>
                <c:pt idx="147">
                  <c:v>3.0304294537507159</c:v>
                </c:pt>
                <c:pt idx="148">
                  <c:v>1.927540343072609</c:v>
                </c:pt>
                <c:pt idx="149">
                  <c:v>3.7921630548507501</c:v>
                </c:pt>
                <c:pt idx="150">
                  <c:v>3.114755122773194</c:v>
                </c:pt>
                <c:pt idx="151">
                  <c:v>3.0477930329365854</c:v>
                </c:pt>
                <c:pt idx="152">
                  <c:v>4.5986095962512685</c:v>
                </c:pt>
                <c:pt idx="153">
                  <c:v>3.4153310227765799</c:v>
                </c:pt>
                <c:pt idx="154">
                  <c:v>2.3072105676731569</c:v>
                </c:pt>
                <c:pt idx="155">
                  <c:v>2.5630646511665578</c:v>
                </c:pt>
                <c:pt idx="156">
                  <c:v>1.5464599440735638</c:v>
                </c:pt>
                <c:pt idx="157">
                  <c:v>1.3101195819624545</c:v>
                </c:pt>
                <c:pt idx="158">
                  <c:v>2.9048316530318141</c:v>
                </c:pt>
                <c:pt idx="159">
                  <c:v>2.4275547342570203</c:v>
                </c:pt>
                <c:pt idx="160">
                  <c:v>0.93339915687853381</c:v>
                </c:pt>
                <c:pt idx="161">
                  <c:v>2.8484338504544571</c:v>
                </c:pt>
                <c:pt idx="162">
                  <c:v>4.5248062467589945</c:v>
                </c:pt>
                <c:pt idx="163">
                  <c:v>8.2760967319655201</c:v>
                </c:pt>
                <c:pt idx="164">
                  <c:v>11.297402701644321</c:v>
                </c:pt>
                <c:pt idx="165">
                  <c:v>11.307235655973159</c:v>
                </c:pt>
                <c:pt idx="166">
                  <c:v>8.4882867441016696</c:v>
                </c:pt>
                <c:pt idx="167">
                  <c:v>4.4906720868155725</c:v>
                </c:pt>
                <c:pt idx="168">
                  <c:v>0.26776117768523289</c:v>
                </c:pt>
                <c:pt idx="169">
                  <c:v>-5.0131280677676031</c:v>
                </c:pt>
                <c:pt idx="170">
                  <c:v>-9.933739638667916</c:v>
                </c:pt>
                <c:pt idx="171">
                  <c:v>-13.347286205559982</c:v>
                </c:pt>
                <c:pt idx="172">
                  <c:v>-11.847694147201459</c:v>
                </c:pt>
                <c:pt idx="173">
                  <c:v>-6.5763492021553738</c:v>
                </c:pt>
              </c:numCache>
            </c:numRef>
          </c:val>
          <c:smooth val="0"/>
          <c:extLst>
            <c:ext xmlns:c16="http://schemas.microsoft.com/office/drawing/2014/chart" uri="{C3380CC4-5D6E-409C-BE32-E72D297353CC}">
              <c16:uniqueId val="{00000000-CC6A-4B0D-AA7A-8DA8CB68648B}"/>
            </c:ext>
          </c:extLst>
        </c:ser>
        <c:dLbls>
          <c:showLegendKey val="0"/>
          <c:showVal val="0"/>
          <c:showCatName val="0"/>
          <c:showSerName val="0"/>
          <c:showPercent val="0"/>
          <c:showBubbleSize val="0"/>
        </c:dLbls>
        <c:marker val="1"/>
        <c:smooth val="0"/>
        <c:axId val="700663680"/>
        <c:axId val="700665216"/>
      </c:lineChart>
      <c:lineChart>
        <c:grouping val="standard"/>
        <c:varyColors val="0"/>
        <c:ser>
          <c:idx val="1"/>
          <c:order val="1"/>
          <c:tx>
            <c:strRef>
              <c:f>Ejendomspriser!$C$7</c:f>
              <c:strCache>
                <c:ptCount val="1"/>
                <c:pt idx="0">
                  <c:v>Ejerlejligheder</c:v>
                </c:pt>
              </c:strCache>
            </c:strRef>
          </c:tx>
          <c:marker>
            <c:symbol val="none"/>
          </c:marker>
          <c:cat>
            <c:numRef>
              <c:f>Ejendomspriser!$A$8:$A$181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Ejendomspriser!$C$8:$C$181</c:f>
              <c:numCache>
                <c:formatCode>0.00</c:formatCode>
                <c:ptCount val="174"/>
                <c:pt idx="52">
                  <c:v>-12.126034939904418</c:v>
                </c:pt>
                <c:pt idx="53">
                  <c:v>-10.679193515411367</c:v>
                </c:pt>
                <c:pt idx="54">
                  <c:v>-3.2931538270233318</c:v>
                </c:pt>
                <c:pt idx="55">
                  <c:v>4.5206730340932921</c:v>
                </c:pt>
                <c:pt idx="56">
                  <c:v>12.401631636034406</c:v>
                </c:pt>
                <c:pt idx="57">
                  <c:v>11.263438061154861</c:v>
                </c:pt>
                <c:pt idx="58">
                  <c:v>3.7718300506998093</c:v>
                </c:pt>
                <c:pt idx="59">
                  <c:v>-0.47439630303830471</c:v>
                </c:pt>
                <c:pt idx="60">
                  <c:v>-3.7628370060142635</c:v>
                </c:pt>
                <c:pt idx="61">
                  <c:v>1.8639775654013091</c:v>
                </c:pt>
                <c:pt idx="62">
                  <c:v>7.2730718500592983</c:v>
                </c:pt>
                <c:pt idx="63">
                  <c:v>10.452168524391126</c:v>
                </c:pt>
                <c:pt idx="64">
                  <c:v>10.799521216447761</c:v>
                </c:pt>
                <c:pt idx="65">
                  <c:v>9.3159114404589118</c:v>
                </c:pt>
                <c:pt idx="66">
                  <c:v>9.1664616877207514</c:v>
                </c:pt>
                <c:pt idx="67">
                  <c:v>9.8868988631375387</c:v>
                </c:pt>
                <c:pt idx="68">
                  <c:v>11.340383424914368</c:v>
                </c:pt>
                <c:pt idx="69">
                  <c:v>11.519247156912172</c:v>
                </c:pt>
                <c:pt idx="70">
                  <c:v>11.031853927345669</c:v>
                </c:pt>
                <c:pt idx="71">
                  <c:v>10.316574544099399</c:v>
                </c:pt>
                <c:pt idx="72">
                  <c:v>9.2668970170382448</c:v>
                </c:pt>
                <c:pt idx="73">
                  <c:v>11.48945380102111</c:v>
                </c:pt>
                <c:pt idx="74">
                  <c:v>11.668424785554388</c:v>
                </c:pt>
                <c:pt idx="75">
                  <c:v>13.988933571760697</c:v>
                </c:pt>
                <c:pt idx="76">
                  <c:v>14.950789186216863</c:v>
                </c:pt>
                <c:pt idx="77">
                  <c:v>12.146708852942378</c:v>
                </c:pt>
                <c:pt idx="78">
                  <c:v>11.932504256769283</c:v>
                </c:pt>
                <c:pt idx="79">
                  <c:v>7.9344013335384878</c:v>
                </c:pt>
                <c:pt idx="80">
                  <c:v>8.2526329228622899</c:v>
                </c:pt>
                <c:pt idx="81">
                  <c:v>8.7520122146585102</c:v>
                </c:pt>
                <c:pt idx="82">
                  <c:v>8.0291808158378331</c:v>
                </c:pt>
                <c:pt idx="83">
                  <c:v>11.13539498961873</c:v>
                </c:pt>
                <c:pt idx="84">
                  <c:v>10.556308018352635</c:v>
                </c:pt>
                <c:pt idx="85">
                  <c:v>10.053862680614923</c:v>
                </c:pt>
                <c:pt idx="86">
                  <c:v>11.006585240207745</c:v>
                </c:pt>
                <c:pt idx="87">
                  <c:v>8.9319440950571547</c:v>
                </c:pt>
                <c:pt idx="88">
                  <c:v>8.2772289658680442</c:v>
                </c:pt>
                <c:pt idx="89">
                  <c:v>7.63696848204789</c:v>
                </c:pt>
                <c:pt idx="90">
                  <c:v>6.7905210531615134</c:v>
                </c:pt>
                <c:pt idx="91">
                  <c:v>5.8642304213915253</c:v>
                </c:pt>
                <c:pt idx="92">
                  <c:v>7.6780995958390497</c:v>
                </c:pt>
                <c:pt idx="93">
                  <c:v>6.8131567284249295</c:v>
                </c:pt>
                <c:pt idx="94">
                  <c:v>6.1432935084511309</c:v>
                </c:pt>
                <c:pt idx="95">
                  <c:v>5.0394881233958744</c:v>
                </c:pt>
                <c:pt idx="96">
                  <c:v>3.1801933723613285</c:v>
                </c:pt>
                <c:pt idx="97">
                  <c:v>5.3965361680943902</c:v>
                </c:pt>
                <c:pt idx="98">
                  <c:v>7.2014278524481945</c:v>
                </c:pt>
                <c:pt idx="99">
                  <c:v>12.826308029247668</c:v>
                </c:pt>
                <c:pt idx="100">
                  <c:v>15.709835832685348</c:v>
                </c:pt>
                <c:pt idx="101">
                  <c:v>19.332090981357485</c:v>
                </c:pt>
                <c:pt idx="102">
                  <c:v>24.378511098845522</c:v>
                </c:pt>
                <c:pt idx="103">
                  <c:v>25.365984305555944</c:v>
                </c:pt>
                <c:pt idx="104">
                  <c:v>27.255853395470787</c:v>
                </c:pt>
                <c:pt idx="105">
                  <c:v>26.99350252506467</c:v>
                </c:pt>
                <c:pt idx="106">
                  <c:v>18.326898442533434</c:v>
                </c:pt>
                <c:pt idx="107">
                  <c:v>11.145850987462413</c:v>
                </c:pt>
                <c:pt idx="108">
                  <c:v>1.623856602983853</c:v>
                </c:pt>
                <c:pt idx="109">
                  <c:v>-7.6723554507152514</c:v>
                </c:pt>
                <c:pt idx="110">
                  <c:v>-9.5922614938962365</c:v>
                </c:pt>
                <c:pt idx="111">
                  <c:v>-12.031227560197234</c:v>
                </c:pt>
                <c:pt idx="112">
                  <c:v>-10.804482552518113</c:v>
                </c:pt>
                <c:pt idx="113">
                  <c:v>-10.989420361049929</c:v>
                </c:pt>
                <c:pt idx="114">
                  <c:v>-13.475156980140978</c:v>
                </c:pt>
                <c:pt idx="115">
                  <c:v>-14.719410581432779</c:v>
                </c:pt>
                <c:pt idx="116">
                  <c:v>-20.219905168652964</c:v>
                </c:pt>
                <c:pt idx="117">
                  <c:v>-16.657727871310612</c:v>
                </c:pt>
                <c:pt idx="118">
                  <c:v>-12.327793148949951</c:v>
                </c:pt>
                <c:pt idx="119">
                  <c:v>-6.1505253519099305</c:v>
                </c:pt>
                <c:pt idx="120">
                  <c:v>3.0458639105578555</c:v>
                </c:pt>
                <c:pt idx="121">
                  <c:v>4.2336822026713516</c:v>
                </c:pt>
                <c:pt idx="122">
                  <c:v>4.7037315003664926</c:v>
                </c:pt>
                <c:pt idx="123">
                  <c:v>3.7713570185235135</c:v>
                </c:pt>
                <c:pt idx="124">
                  <c:v>1.2750455460631027</c:v>
                </c:pt>
                <c:pt idx="125">
                  <c:v>-1.0402113013885161</c:v>
                </c:pt>
                <c:pt idx="126">
                  <c:v>-4.2577794406724045</c:v>
                </c:pt>
                <c:pt idx="127">
                  <c:v>-5.5305865169580688</c:v>
                </c:pt>
                <c:pt idx="128">
                  <c:v>-5.6439314131713658</c:v>
                </c:pt>
                <c:pt idx="129">
                  <c:v>-5.2997683216537084</c:v>
                </c:pt>
                <c:pt idx="130">
                  <c:v>0.76279886816925657</c:v>
                </c:pt>
                <c:pt idx="131">
                  <c:v>2.4447092565165418</c:v>
                </c:pt>
                <c:pt idx="132">
                  <c:v>5.6753400258064746</c:v>
                </c:pt>
                <c:pt idx="133">
                  <c:v>8.9237484635456212</c:v>
                </c:pt>
                <c:pt idx="134">
                  <c:v>7.3417808553256636</c:v>
                </c:pt>
                <c:pt idx="135">
                  <c:v>7.8291304579980014</c:v>
                </c:pt>
                <c:pt idx="136">
                  <c:v>7.7862650514674669</c:v>
                </c:pt>
                <c:pt idx="137">
                  <c:v>8.3315917393975489</c:v>
                </c:pt>
                <c:pt idx="138">
                  <c:v>8.0254908700880367</c:v>
                </c:pt>
                <c:pt idx="139">
                  <c:v>7.7034558107637485</c:v>
                </c:pt>
                <c:pt idx="140">
                  <c:v>9.0729051752620915</c:v>
                </c:pt>
                <c:pt idx="141">
                  <c:v>9.5561837621608525</c:v>
                </c:pt>
                <c:pt idx="142">
                  <c:v>11.047053263381802</c:v>
                </c:pt>
                <c:pt idx="143">
                  <c:v>10.890702193495262</c:v>
                </c:pt>
                <c:pt idx="144">
                  <c:v>10.685301548456906</c:v>
                </c:pt>
                <c:pt idx="145">
                  <c:v>7.660240119727213</c:v>
                </c:pt>
                <c:pt idx="146">
                  <c:v>6.5046507342302995</c:v>
                </c:pt>
                <c:pt idx="147">
                  <c:v>6.5840701941728863</c:v>
                </c:pt>
                <c:pt idx="148">
                  <c:v>4.3976202794563379</c:v>
                </c:pt>
                <c:pt idx="149">
                  <c:v>5.9024639238261845</c:v>
                </c:pt>
                <c:pt idx="150">
                  <c:v>6.5949313190308834</c:v>
                </c:pt>
                <c:pt idx="151">
                  <c:v>6.00679643905635</c:v>
                </c:pt>
                <c:pt idx="152">
                  <c:v>7.1794843892328375</c:v>
                </c:pt>
                <c:pt idx="153">
                  <c:v>5.9516918285529963</c:v>
                </c:pt>
                <c:pt idx="154">
                  <c:v>2.2664840045464985</c:v>
                </c:pt>
                <c:pt idx="155">
                  <c:v>1.4487094063866168</c:v>
                </c:pt>
                <c:pt idx="156">
                  <c:v>-1.5010698206750717</c:v>
                </c:pt>
                <c:pt idx="157">
                  <c:v>-1.3829544530643889</c:v>
                </c:pt>
                <c:pt idx="158">
                  <c:v>-4.0887530427158314E-2</c:v>
                </c:pt>
                <c:pt idx="159">
                  <c:v>0.41687177103455486</c:v>
                </c:pt>
                <c:pt idx="160">
                  <c:v>1.9656364204099663</c:v>
                </c:pt>
                <c:pt idx="161">
                  <c:v>3.1400567628043774</c:v>
                </c:pt>
                <c:pt idx="162">
                  <c:v>6.1516266754189308</c:v>
                </c:pt>
                <c:pt idx="163">
                  <c:v>8.7080515918616328</c:v>
                </c:pt>
                <c:pt idx="164">
                  <c:v>11.116960834887157</c:v>
                </c:pt>
                <c:pt idx="165">
                  <c:v>9.805338577296796</c:v>
                </c:pt>
                <c:pt idx="166">
                  <c:v>8.0010130640451926</c:v>
                </c:pt>
                <c:pt idx="167">
                  <c:v>4.3393426227099852</c:v>
                </c:pt>
                <c:pt idx="168">
                  <c:v>5.4646470214181342E-2</c:v>
                </c:pt>
                <c:pt idx="169">
                  <c:v>-2.8825429149490711</c:v>
                </c:pt>
                <c:pt idx="170">
                  <c:v>-10.023229150205227</c:v>
                </c:pt>
                <c:pt idx="171">
                  <c:v>-12.113939659192074</c:v>
                </c:pt>
                <c:pt idx="172">
                  <c:v>-12.248845242256712</c:v>
                </c:pt>
                <c:pt idx="173">
                  <c:v>-6.8103322327649707</c:v>
                </c:pt>
              </c:numCache>
            </c:numRef>
          </c:val>
          <c:smooth val="0"/>
          <c:extLst>
            <c:ext xmlns:c16="http://schemas.microsoft.com/office/drawing/2014/chart" uri="{C3380CC4-5D6E-409C-BE32-E72D297353CC}">
              <c16:uniqueId val="{00000001-CC6A-4B0D-AA7A-8DA8CB68648B}"/>
            </c:ext>
          </c:extLst>
        </c:ser>
        <c:ser>
          <c:idx val="2"/>
          <c:order val="2"/>
          <c:tx>
            <c:strRef>
              <c:f>Ejendomspriser!$D$7</c:f>
              <c:strCache>
                <c:ptCount val="1"/>
                <c:pt idx="0">
                  <c:v>Erhvervsejendomme</c:v>
                </c:pt>
              </c:strCache>
            </c:strRef>
          </c:tx>
          <c:marker>
            <c:symbol val="none"/>
          </c:marker>
          <c:cat>
            <c:numRef>
              <c:f>Ejendomspriser!$A$8:$A$181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Ejendomspriser!$D$8:$D$181</c:f>
              <c:numCache>
                <c:formatCode>0.00</c:formatCode>
                <c:ptCount val="174"/>
                <c:pt idx="55">
                  <c:v>-6.3515601604701271</c:v>
                </c:pt>
                <c:pt idx="56">
                  <c:v>-4.7314544682419912</c:v>
                </c:pt>
                <c:pt idx="57">
                  <c:v>-3.7530064553320086</c:v>
                </c:pt>
                <c:pt idx="58">
                  <c:v>-1.5156096630282612</c:v>
                </c:pt>
                <c:pt idx="59">
                  <c:v>1.4214361183355839</c:v>
                </c:pt>
                <c:pt idx="60">
                  <c:v>-1.9698622700337176</c:v>
                </c:pt>
                <c:pt idx="61">
                  <c:v>-0.61049425716144246</c:v>
                </c:pt>
                <c:pt idx="62">
                  <c:v>-1.1414153962173046</c:v>
                </c:pt>
                <c:pt idx="63">
                  <c:v>-0.14818828841548504</c:v>
                </c:pt>
                <c:pt idx="64">
                  <c:v>3.0753455810090369</c:v>
                </c:pt>
                <c:pt idx="65">
                  <c:v>3.5742579544717712</c:v>
                </c:pt>
                <c:pt idx="66">
                  <c:v>4.6815340642317738</c:v>
                </c:pt>
                <c:pt idx="67">
                  <c:v>3.0887837352324032</c:v>
                </c:pt>
                <c:pt idx="68">
                  <c:v>5.4582238802784566</c:v>
                </c:pt>
                <c:pt idx="69">
                  <c:v>4.5620793954024075</c:v>
                </c:pt>
                <c:pt idx="70">
                  <c:v>5.6166843519174003</c:v>
                </c:pt>
                <c:pt idx="71">
                  <c:v>7.1194200572438415</c:v>
                </c:pt>
                <c:pt idx="72">
                  <c:v>4.6409535089984466</c:v>
                </c:pt>
                <c:pt idx="73">
                  <c:v>6.0124364784554851</c:v>
                </c:pt>
                <c:pt idx="74">
                  <c:v>6.2766481143814445</c:v>
                </c:pt>
                <c:pt idx="75">
                  <c:v>7.9835079862165426</c:v>
                </c:pt>
                <c:pt idx="76">
                  <c:v>9.3931286444796758</c:v>
                </c:pt>
                <c:pt idx="77">
                  <c:v>8.8242804546770692</c:v>
                </c:pt>
                <c:pt idx="78">
                  <c:v>7.5361651877988489</c:v>
                </c:pt>
                <c:pt idx="79">
                  <c:v>4.8743145190841108</c:v>
                </c:pt>
                <c:pt idx="80">
                  <c:v>6.9640156140796439</c:v>
                </c:pt>
                <c:pt idx="81">
                  <c:v>9.6406072893455264</c:v>
                </c:pt>
                <c:pt idx="82">
                  <c:v>11.289135850208499</c:v>
                </c:pt>
                <c:pt idx="83">
                  <c:v>12.781783932898993</c:v>
                </c:pt>
                <c:pt idx="84">
                  <c:v>10.11713947565276</c:v>
                </c:pt>
                <c:pt idx="85">
                  <c:v>7.2490387963822567</c:v>
                </c:pt>
                <c:pt idx="86">
                  <c:v>5.8639122921785747</c:v>
                </c:pt>
                <c:pt idx="87">
                  <c:v>5.687648049405003</c:v>
                </c:pt>
                <c:pt idx="88">
                  <c:v>4.2592986180325809</c:v>
                </c:pt>
                <c:pt idx="89">
                  <c:v>3.0950401443816666</c:v>
                </c:pt>
                <c:pt idx="90">
                  <c:v>3.7519233457568468</c:v>
                </c:pt>
                <c:pt idx="91">
                  <c:v>2.157669587070643</c:v>
                </c:pt>
                <c:pt idx="92">
                  <c:v>3.7733306094205332</c:v>
                </c:pt>
                <c:pt idx="93">
                  <c:v>4.0978937641056756</c:v>
                </c:pt>
                <c:pt idx="94">
                  <c:v>3.499868425240571</c:v>
                </c:pt>
                <c:pt idx="95">
                  <c:v>3.3079799307739632</c:v>
                </c:pt>
                <c:pt idx="96">
                  <c:v>3.3245885088191596</c:v>
                </c:pt>
                <c:pt idx="97">
                  <c:v>5.4780937361957216</c:v>
                </c:pt>
                <c:pt idx="98">
                  <c:v>6.4866816139787842</c:v>
                </c:pt>
                <c:pt idx="99">
                  <c:v>10.229916910680092</c:v>
                </c:pt>
                <c:pt idx="100">
                  <c:v>11.552606963041745</c:v>
                </c:pt>
                <c:pt idx="101">
                  <c:v>13.212999328844187</c:v>
                </c:pt>
                <c:pt idx="102">
                  <c:v>16.19152909138737</c:v>
                </c:pt>
                <c:pt idx="103">
                  <c:v>16.581221591802887</c:v>
                </c:pt>
                <c:pt idx="104">
                  <c:v>20.547496746794213</c:v>
                </c:pt>
                <c:pt idx="105">
                  <c:v>22.548409342405719</c:v>
                </c:pt>
                <c:pt idx="106">
                  <c:v>21.586696807264083</c:v>
                </c:pt>
                <c:pt idx="107">
                  <c:v>22.011389268372405</c:v>
                </c:pt>
                <c:pt idx="108">
                  <c:v>18.561686963543099</c:v>
                </c:pt>
                <c:pt idx="109">
                  <c:v>13.80208714500033</c:v>
                </c:pt>
                <c:pt idx="110">
                  <c:v>13.699755812984083</c:v>
                </c:pt>
                <c:pt idx="111">
                  <c:v>8.4924967616989413</c:v>
                </c:pt>
                <c:pt idx="112">
                  <c:v>4.1935750709314545</c:v>
                </c:pt>
                <c:pt idx="113">
                  <c:v>3.0977234532155062</c:v>
                </c:pt>
                <c:pt idx="114">
                  <c:v>-4.5948920634852453</c:v>
                </c:pt>
                <c:pt idx="115">
                  <c:v>-6.0833148856420109</c:v>
                </c:pt>
                <c:pt idx="116">
                  <c:v>-6.4034546579612606</c:v>
                </c:pt>
                <c:pt idx="117">
                  <c:v>-9.808455066106081</c:v>
                </c:pt>
                <c:pt idx="118">
                  <c:v>-9.8539431895463547</c:v>
                </c:pt>
                <c:pt idx="119">
                  <c:v>-9.2940046638892326</c:v>
                </c:pt>
                <c:pt idx="120">
                  <c:v>-9.1038074954857162</c:v>
                </c:pt>
                <c:pt idx="121">
                  <c:v>-8.3993540637337993</c:v>
                </c:pt>
                <c:pt idx="122">
                  <c:v>-4.4620814746716526</c:v>
                </c:pt>
                <c:pt idx="123">
                  <c:v>-2.804638670163917</c:v>
                </c:pt>
                <c:pt idx="124">
                  <c:v>-4.1463143629638211</c:v>
                </c:pt>
                <c:pt idx="125">
                  <c:v>-3.4301845011554755</c:v>
                </c:pt>
                <c:pt idx="126">
                  <c:v>-5.1581353572486943</c:v>
                </c:pt>
                <c:pt idx="127">
                  <c:v>-7.4687235475511704</c:v>
                </c:pt>
                <c:pt idx="128">
                  <c:v>-7.7299612180740223</c:v>
                </c:pt>
                <c:pt idx="129">
                  <c:v>-5.67156171642681</c:v>
                </c:pt>
                <c:pt idx="130">
                  <c:v>-2.9453299458182869</c:v>
                </c:pt>
                <c:pt idx="131">
                  <c:v>-1.2753432302662238</c:v>
                </c:pt>
                <c:pt idx="132">
                  <c:v>2.1030917761922563</c:v>
                </c:pt>
                <c:pt idx="133">
                  <c:v>3.4516542230132563</c:v>
                </c:pt>
                <c:pt idx="134">
                  <c:v>1.4396953545613433</c:v>
                </c:pt>
                <c:pt idx="135">
                  <c:v>1.8757609030284561</c:v>
                </c:pt>
                <c:pt idx="136">
                  <c:v>0.57194855717479509</c:v>
                </c:pt>
                <c:pt idx="137">
                  <c:v>-3.3219868159305666</c:v>
                </c:pt>
                <c:pt idx="138">
                  <c:v>-1.8430082395917369</c:v>
                </c:pt>
                <c:pt idx="139">
                  <c:v>-0.71326987811592968</c:v>
                </c:pt>
                <c:pt idx="140">
                  <c:v>-1.1281973896667741</c:v>
                </c:pt>
                <c:pt idx="141">
                  <c:v>3.8371182469071563</c:v>
                </c:pt>
                <c:pt idx="142">
                  <c:v>5.4729330979413904</c:v>
                </c:pt>
                <c:pt idx="143">
                  <c:v>6.1180445387141402</c:v>
                </c:pt>
                <c:pt idx="144">
                  <c:v>10.353199729696726</c:v>
                </c:pt>
                <c:pt idx="145">
                  <c:v>8.8298520420497582</c:v>
                </c:pt>
                <c:pt idx="146">
                  <c:v>8.3249313911478282</c:v>
                </c:pt>
                <c:pt idx="147">
                  <c:v>6.4699457212161304</c:v>
                </c:pt>
                <c:pt idx="148">
                  <c:v>4.3676387107722814</c:v>
                </c:pt>
                <c:pt idx="149">
                  <c:v>4.3621734551478886</c:v>
                </c:pt>
                <c:pt idx="150">
                  <c:v>3.5372310645665817</c:v>
                </c:pt>
                <c:pt idx="151">
                  <c:v>6.9649548704611375</c:v>
                </c:pt>
                <c:pt idx="152">
                  <c:v>6.8306574713030033</c:v>
                </c:pt>
                <c:pt idx="153">
                  <c:v>4.9859654614500926</c:v>
                </c:pt>
                <c:pt idx="154">
                  <c:v>4.8306563327212171</c:v>
                </c:pt>
                <c:pt idx="155">
                  <c:v>0.43854126142506278</c:v>
                </c:pt>
                <c:pt idx="156">
                  <c:v>-0.3545755456745292</c:v>
                </c:pt>
                <c:pt idx="157">
                  <c:v>0.31575129269805213</c:v>
                </c:pt>
                <c:pt idx="158">
                  <c:v>-1.8652281654927383</c:v>
                </c:pt>
                <c:pt idx="159">
                  <c:v>-1.7808127752034109</c:v>
                </c:pt>
                <c:pt idx="160">
                  <c:v>-2.935006015290953</c:v>
                </c:pt>
                <c:pt idx="161">
                  <c:v>-2.4240848152946026</c:v>
                </c:pt>
                <c:pt idx="162">
                  <c:v>-1.4698905360259862</c:v>
                </c:pt>
                <c:pt idx="163">
                  <c:v>1.135666260850976</c:v>
                </c:pt>
                <c:pt idx="164">
                  <c:v>3.2368684490830413</c:v>
                </c:pt>
                <c:pt idx="165">
                  <c:v>4.9416011028919016</c:v>
                </c:pt>
                <c:pt idx="166">
                  <c:v>6.4077014780886898</c:v>
                </c:pt>
                <c:pt idx="167">
                  <c:v>5.1662925371984247</c:v>
                </c:pt>
                <c:pt idx="168">
                  <c:v>1.6100940485870741</c:v>
                </c:pt>
                <c:pt idx="169">
                  <c:v>-1.2033862154448904</c:v>
                </c:pt>
                <c:pt idx="170">
                  <c:v>-1.9264263316483676</c:v>
                </c:pt>
                <c:pt idx="171">
                  <c:v>-5.271580515433028</c:v>
                </c:pt>
                <c:pt idx="172">
                  <c:v>-3.6709790161389644</c:v>
                </c:pt>
                <c:pt idx="173">
                  <c:v>-5.0935259355551548</c:v>
                </c:pt>
              </c:numCache>
            </c:numRef>
          </c:val>
          <c:smooth val="0"/>
          <c:extLst>
            <c:ext xmlns:c16="http://schemas.microsoft.com/office/drawing/2014/chart" uri="{C3380CC4-5D6E-409C-BE32-E72D297353CC}">
              <c16:uniqueId val="{00000002-CC6A-4B0D-AA7A-8DA8CB68648B}"/>
            </c:ext>
          </c:extLst>
        </c:ser>
        <c:ser>
          <c:idx val="3"/>
          <c:order val="3"/>
          <c:tx>
            <c:strRef>
              <c:f>Ejendomspriser!$E$7</c:f>
              <c:strCache>
                <c:ptCount val="1"/>
                <c:pt idx="0">
                  <c:v>Boligprisgab</c:v>
                </c:pt>
              </c:strCache>
            </c:strRef>
          </c:tx>
          <c:spPr>
            <a:ln>
              <a:solidFill>
                <a:schemeClr val="accent1"/>
              </a:solidFill>
              <a:prstDash val="sysDot"/>
            </a:ln>
          </c:spPr>
          <c:marker>
            <c:symbol val="none"/>
          </c:marker>
          <c:cat>
            <c:numRef>
              <c:f>Ejendomspriser!$A$8:$A$181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Ejendomspriser!$E$8:$E$181</c:f>
              <c:numCache>
                <c:formatCode>0.00</c:formatCode>
                <c:ptCount val="174"/>
                <c:pt idx="0">
                  <c:v>-2.6852248490117248</c:v>
                </c:pt>
                <c:pt idx="1">
                  <c:v>-7.0298347908725471</c:v>
                </c:pt>
                <c:pt idx="2">
                  <c:v>-5.5966343066929491</c:v>
                </c:pt>
                <c:pt idx="3">
                  <c:v>-5.9858111392820712</c:v>
                </c:pt>
                <c:pt idx="4">
                  <c:v>-7.0178529877712448</c:v>
                </c:pt>
                <c:pt idx="5">
                  <c:v>-11.025906645782591</c:v>
                </c:pt>
                <c:pt idx="6">
                  <c:v>-12.830165399155302</c:v>
                </c:pt>
                <c:pt idx="7">
                  <c:v>-12.154247892779924</c:v>
                </c:pt>
                <c:pt idx="8">
                  <c:v>-14.140100145396717</c:v>
                </c:pt>
                <c:pt idx="9">
                  <c:v>-14.857429075058926</c:v>
                </c:pt>
                <c:pt idx="10">
                  <c:v>-16.272532401282668</c:v>
                </c:pt>
                <c:pt idx="11">
                  <c:v>-14.757462185203407</c:v>
                </c:pt>
                <c:pt idx="12">
                  <c:v>-8.2859101850932824</c:v>
                </c:pt>
                <c:pt idx="13">
                  <c:v>2.9002403137135202</c:v>
                </c:pt>
                <c:pt idx="14">
                  <c:v>5.717523296538829</c:v>
                </c:pt>
                <c:pt idx="15">
                  <c:v>8.7126024484731843</c:v>
                </c:pt>
                <c:pt idx="16">
                  <c:v>11.36104337194479</c:v>
                </c:pt>
                <c:pt idx="17">
                  <c:v>10.76978593943203</c:v>
                </c:pt>
                <c:pt idx="18">
                  <c:v>10.619002153180146</c:v>
                </c:pt>
                <c:pt idx="19">
                  <c:v>13.15245326328942</c:v>
                </c:pt>
                <c:pt idx="20">
                  <c:v>15.202747896069702</c:v>
                </c:pt>
                <c:pt idx="21">
                  <c:v>18.864254181921638</c:v>
                </c:pt>
                <c:pt idx="22">
                  <c:v>25.348539495878409</c:v>
                </c:pt>
                <c:pt idx="23">
                  <c:v>25.394984821855914</c:v>
                </c:pt>
                <c:pt idx="24">
                  <c:v>25.793755710369084</c:v>
                </c:pt>
                <c:pt idx="25">
                  <c:v>22.909148656198354</c:v>
                </c:pt>
                <c:pt idx="26">
                  <c:v>17.409181578668665</c:v>
                </c:pt>
                <c:pt idx="27">
                  <c:v>17.204928728701251</c:v>
                </c:pt>
                <c:pt idx="28">
                  <c:v>7.5979956190978859</c:v>
                </c:pt>
                <c:pt idx="29">
                  <c:v>6.7082335371981605</c:v>
                </c:pt>
                <c:pt idx="30">
                  <c:v>5.5002721618827355</c:v>
                </c:pt>
                <c:pt idx="31">
                  <c:v>3.8780732598608703</c:v>
                </c:pt>
                <c:pt idx="32">
                  <c:v>4.1894569668726955</c:v>
                </c:pt>
                <c:pt idx="33">
                  <c:v>2.9222329996771323</c:v>
                </c:pt>
                <c:pt idx="34">
                  <c:v>3.3318808099024988</c:v>
                </c:pt>
                <c:pt idx="35">
                  <c:v>2.1549358263164953</c:v>
                </c:pt>
                <c:pt idx="36">
                  <c:v>-1.1763953130561444</c:v>
                </c:pt>
                <c:pt idx="37">
                  <c:v>-2.6745163990258169</c:v>
                </c:pt>
                <c:pt idx="38">
                  <c:v>-4.9128142745789694</c:v>
                </c:pt>
                <c:pt idx="39">
                  <c:v>-6.2360665961448847</c:v>
                </c:pt>
                <c:pt idx="40">
                  <c:v>-10.732248388692756</c:v>
                </c:pt>
                <c:pt idx="41">
                  <c:v>-10.401402251053081</c:v>
                </c:pt>
                <c:pt idx="42">
                  <c:v>-11.940887355630124</c:v>
                </c:pt>
                <c:pt idx="43">
                  <c:v>-12.727545104047245</c:v>
                </c:pt>
                <c:pt idx="44">
                  <c:v>-10.581152333407772</c:v>
                </c:pt>
                <c:pt idx="45">
                  <c:v>-9.8262808968295765</c:v>
                </c:pt>
                <c:pt idx="46">
                  <c:v>-9.8134024920160652</c:v>
                </c:pt>
                <c:pt idx="47">
                  <c:v>-9.1538397654075112</c:v>
                </c:pt>
                <c:pt idx="48">
                  <c:v>-9.4854359811574867</c:v>
                </c:pt>
                <c:pt idx="49">
                  <c:v>-9.2399334981951746</c:v>
                </c:pt>
                <c:pt idx="50">
                  <c:v>-9.8361718394811231</c:v>
                </c:pt>
                <c:pt idx="51">
                  <c:v>-11.956949169232567</c:v>
                </c:pt>
                <c:pt idx="52">
                  <c:v>-12.376445293166604</c:v>
                </c:pt>
                <c:pt idx="53">
                  <c:v>-12.239892539272301</c:v>
                </c:pt>
                <c:pt idx="54">
                  <c:v>-6.8054864750584194</c:v>
                </c:pt>
                <c:pt idx="55">
                  <c:v>-1.5786390751946988</c:v>
                </c:pt>
                <c:pt idx="56">
                  <c:v>3.6584519757698164</c:v>
                </c:pt>
                <c:pt idx="57">
                  <c:v>3.1758913522618393</c:v>
                </c:pt>
                <c:pt idx="58">
                  <c:v>1.7307714379626526</c:v>
                </c:pt>
                <c:pt idx="59">
                  <c:v>2.200182703270448</c:v>
                </c:pt>
                <c:pt idx="60">
                  <c:v>3.6108106713363064</c:v>
                </c:pt>
                <c:pt idx="61">
                  <c:v>5.5365994222313475</c:v>
                </c:pt>
                <c:pt idx="62">
                  <c:v>7.2083951207517982</c:v>
                </c:pt>
                <c:pt idx="63">
                  <c:v>9.0378540727702692</c:v>
                </c:pt>
                <c:pt idx="64">
                  <c:v>9.9009848896637784</c:v>
                </c:pt>
                <c:pt idx="65">
                  <c:v>12.140262963679561</c:v>
                </c:pt>
                <c:pt idx="66">
                  <c:v>15.588211842795996</c:v>
                </c:pt>
                <c:pt idx="67">
                  <c:v>19.44491062778755</c:v>
                </c:pt>
                <c:pt idx="68">
                  <c:v>22.057712948334718</c:v>
                </c:pt>
                <c:pt idx="69">
                  <c:v>23.503373539060114</c:v>
                </c:pt>
                <c:pt idx="70">
                  <c:v>23.903249057909814</c:v>
                </c:pt>
                <c:pt idx="71">
                  <c:v>23.829706444110531</c:v>
                </c:pt>
                <c:pt idx="72">
                  <c:v>23.679731402736003</c:v>
                </c:pt>
                <c:pt idx="73">
                  <c:v>26.423162578685822</c:v>
                </c:pt>
                <c:pt idx="74">
                  <c:v>25.28761364226235</c:v>
                </c:pt>
                <c:pt idx="75">
                  <c:v>24.979414341220551</c:v>
                </c:pt>
                <c:pt idx="76">
                  <c:v>26.106754771579887</c:v>
                </c:pt>
                <c:pt idx="77">
                  <c:v>26.062013243656622</c:v>
                </c:pt>
                <c:pt idx="78">
                  <c:v>25.486403946293336</c:v>
                </c:pt>
                <c:pt idx="79">
                  <c:v>25.143821349734008</c:v>
                </c:pt>
                <c:pt idx="80">
                  <c:v>24.069431665809461</c:v>
                </c:pt>
                <c:pt idx="81">
                  <c:v>23.386047302864867</c:v>
                </c:pt>
                <c:pt idx="82">
                  <c:v>24.364377046526407</c:v>
                </c:pt>
                <c:pt idx="83">
                  <c:v>24.278903429760689</c:v>
                </c:pt>
                <c:pt idx="84">
                  <c:v>22.492116443345765</c:v>
                </c:pt>
                <c:pt idx="85">
                  <c:v>19.964114382758758</c:v>
                </c:pt>
                <c:pt idx="86">
                  <c:v>18.038605242504001</c:v>
                </c:pt>
                <c:pt idx="87">
                  <c:v>15.522447113606685</c:v>
                </c:pt>
                <c:pt idx="88">
                  <c:v>14.945847436819149</c:v>
                </c:pt>
                <c:pt idx="89">
                  <c:v>13.80071203076929</c:v>
                </c:pt>
                <c:pt idx="90">
                  <c:v>11.886531245672849</c:v>
                </c:pt>
                <c:pt idx="91">
                  <c:v>10.815667107294935</c:v>
                </c:pt>
                <c:pt idx="92">
                  <c:v>7.8601961667980724</c:v>
                </c:pt>
                <c:pt idx="93">
                  <c:v>6.9952177072606592</c:v>
                </c:pt>
                <c:pt idx="94">
                  <c:v>6.8847545297913371</c:v>
                </c:pt>
                <c:pt idx="95">
                  <c:v>7.5216702487607812</c:v>
                </c:pt>
                <c:pt idx="96">
                  <c:v>9.4823560107706548</c:v>
                </c:pt>
                <c:pt idx="97">
                  <c:v>11.165230495278822</c:v>
                </c:pt>
                <c:pt idx="98">
                  <c:v>11.185661542017943</c:v>
                </c:pt>
                <c:pt idx="99">
                  <c:v>12.267262520130018</c:v>
                </c:pt>
                <c:pt idx="100">
                  <c:v>12.930696803651841</c:v>
                </c:pt>
                <c:pt idx="101">
                  <c:v>15.12888042726923</c:v>
                </c:pt>
                <c:pt idx="102">
                  <c:v>19.8221865961556</c:v>
                </c:pt>
                <c:pt idx="103">
                  <c:v>24.973783333976684</c:v>
                </c:pt>
                <c:pt idx="104">
                  <c:v>29.320953461403889</c:v>
                </c:pt>
                <c:pt idx="105">
                  <c:v>29.240596108697581</c:v>
                </c:pt>
                <c:pt idx="106">
                  <c:v>28.10466482586218</c:v>
                </c:pt>
                <c:pt idx="107">
                  <c:v>25.93528235483722</c:v>
                </c:pt>
                <c:pt idx="108">
                  <c:v>25.283850893592884</c:v>
                </c:pt>
                <c:pt idx="109">
                  <c:v>23.06850386968047</c:v>
                </c:pt>
                <c:pt idx="110">
                  <c:v>20.600293668929059</c:v>
                </c:pt>
                <c:pt idx="111">
                  <c:v>16.532591819564502</c:v>
                </c:pt>
                <c:pt idx="112">
                  <c:v>11.574101653423607</c:v>
                </c:pt>
                <c:pt idx="113">
                  <c:v>8.2602606664201375</c:v>
                </c:pt>
                <c:pt idx="114">
                  <c:v>3.5996171955117395</c:v>
                </c:pt>
                <c:pt idx="115">
                  <c:v>-2.0281073922620352</c:v>
                </c:pt>
                <c:pt idx="116">
                  <c:v>-8.0968533100560851</c:v>
                </c:pt>
                <c:pt idx="117">
                  <c:v>-8.7040377528710522</c:v>
                </c:pt>
                <c:pt idx="118">
                  <c:v>-7.947337411733491</c:v>
                </c:pt>
                <c:pt idx="119">
                  <c:v>-9.5917585706021935</c:v>
                </c:pt>
                <c:pt idx="120">
                  <c:v>-8.8634453116823835</c:v>
                </c:pt>
                <c:pt idx="121">
                  <c:v>-9.9803079445462739</c:v>
                </c:pt>
                <c:pt idx="122">
                  <c:v>-12.035712263193886</c:v>
                </c:pt>
                <c:pt idx="123">
                  <c:v>-11.937784226220781</c:v>
                </c:pt>
                <c:pt idx="124">
                  <c:v>-14.356585682136213</c:v>
                </c:pt>
                <c:pt idx="125">
                  <c:v>-16.598507726615843</c:v>
                </c:pt>
                <c:pt idx="126">
                  <c:v>-18.319416305781456</c:v>
                </c:pt>
                <c:pt idx="127">
                  <c:v>-19.149983507442926</c:v>
                </c:pt>
                <c:pt idx="128">
                  <c:v>-19.194364661531193</c:v>
                </c:pt>
                <c:pt idx="129">
                  <c:v>-19.297005447874838</c:v>
                </c:pt>
                <c:pt idx="130">
                  <c:v>-18.631941788944218</c:v>
                </c:pt>
                <c:pt idx="131">
                  <c:v>-18.012216629399937</c:v>
                </c:pt>
                <c:pt idx="132">
                  <c:v>-16.818853694980852</c:v>
                </c:pt>
                <c:pt idx="133">
                  <c:v>-16.737276422361624</c:v>
                </c:pt>
                <c:pt idx="134">
                  <c:v>-16.332011349357913</c:v>
                </c:pt>
                <c:pt idx="135">
                  <c:v>-16.700461718287762</c:v>
                </c:pt>
                <c:pt idx="136">
                  <c:v>-16.938358519725661</c:v>
                </c:pt>
                <c:pt idx="137">
                  <c:v>-15.970048858056385</c:v>
                </c:pt>
                <c:pt idx="138">
                  <c:v>-15.384376680874167</c:v>
                </c:pt>
                <c:pt idx="139">
                  <c:v>-14.110615369041978</c:v>
                </c:pt>
                <c:pt idx="140">
                  <c:v>-12.207909921557381</c:v>
                </c:pt>
                <c:pt idx="141">
                  <c:v>-11.387847678375685</c:v>
                </c:pt>
                <c:pt idx="142">
                  <c:v>-10.620474445104922</c:v>
                </c:pt>
                <c:pt idx="143">
                  <c:v>-8.4863630834924102</c:v>
                </c:pt>
                <c:pt idx="144">
                  <c:v>-7.3271577550935945</c:v>
                </c:pt>
                <c:pt idx="145">
                  <c:v>-6.6407340443637271</c:v>
                </c:pt>
                <c:pt idx="146">
                  <c:v>-5.9272400620640546</c:v>
                </c:pt>
                <c:pt idx="147">
                  <c:v>-6.546983061834089</c:v>
                </c:pt>
                <c:pt idx="148">
                  <c:v>-6.4243842427854307</c:v>
                </c:pt>
                <c:pt idx="149">
                  <c:v>-5.6065613267180954</c:v>
                </c:pt>
                <c:pt idx="150">
                  <c:v>-4.9699299561475785</c:v>
                </c:pt>
                <c:pt idx="151">
                  <c:v>-4.745580225630408</c:v>
                </c:pt>
                <c:pt idx="152">
                  <c:v>-3.6724156738936364</c:v>
                </c:pt>
                <c:pt idx="153">
                  <c:v>-3.4988791451911916</c:v>
                </c:pt>
                <c:pt idx="154">
                  <c:v>-3.7650245223343481</c:v>
                </c:pt>
                <c:pt idx="155">
                  <c:v>-3.6872631566710945</c:v>
                </c:pt>
                <c:pt idx="156">
                  <c:v>-3.4772388005832044</c:v>
                </c:pt>
                <c:pt idx="157">
                  <c:v>-3.0339281255337913</c:v>
                </c:pt>
                <c:pt idx="158">
                  <c:v>-2.5893608754456565</c:v>
                </c:pt>
                <c:pt idx="159">
                  <c:v>-2.7176512761191485</c:v>
                </c:pt>
                <c:pt idx="160">
                  <c:v>-3.7173772633113722</c:v>
                </c:pt>
                <c:pt idx="161">
                  <c:v>-2.7277453808606467</c:v>
                </c:pt>
                <c:pt idx="162">
                  <c:v>0.61559061259743864</c:v>
                </c:pt>
                <c:pt idx="163">
                  <c:v>1.0309863348516135</c:v>
                </c:pt>
                <c:pt idx="164">
                  <c:v>3.0443935291723401</c:v>
                </c:pt>
                <c:pt idx="165">
                  <c:v>4.0616751072281243</c:v>
                </c:pt>
                <c:pt idx="166">
                  <c:v>5.0201269165834006</c:v>
                </c:pt>
                <c:pt idx="167">
                  <c:v>6.9508868255218514</c:v>
                </c:pt>
                <c:pt idx="168">
                  <c:v>5.472019506218273</c:v>
                </c:pt>
                <c:pt idx="169">
                  <c:v>3.1790058550536626</c:v>
                </c:pt>
                <c:pt idx="170">
                  <c:v>-1.2922752845835328</c:v>
                </c:pt>
                <c:pt idx="171">
                  <c:v>-5.7079419641201223</c:v>
                </c:pt>
                <c:pt idx="172">
                  <c:v>-7.8342492991335551</c:v>
                </c:pt>
                <c:pt idx="173">
                  <c:v>-7.3933966444170824</c:v>
                </c:pt>
              </c:numCache>
            </c:numRef>
          </c:val>
          <c:smooth val="0"/>
          <c:extLst>
            <c:ext xmlns:c16="http://schemas.microsoft.com/office/drawing/2014/chart" uri="{C3380CC4-5D6E-409C-BE32-E72D297353CC}">
              <c16:uniqueId val="{00000003-CC6A-4B0D-AA7A-8DA8CB68648B}"/>
            </c:ext>
          </c:extLst>
        </c:ser>
        <c:dLbls>
          <c:showLegendKey val="0"/>
          <c:showVal val="0"/>
          <c:showCatName val="0"/>
          <c:showSerName val="0"/>
          <c:showPercent val="0"/>
          <c:showBubbleSize val="0"/>
        </c:dLbls>
        <c:marker val="1"/>
        <c:smooth val="0"/>
        <c:axId val="700672640"/>
        <c:axId val="700671104"/>
      </c:lineChart>
      <c:dateAx>
        <c:axId val="700663680"/>
        <c:scaling>
          <c:orientation val="minMax"/>
          <c:max val="45139"/>
          <c:min val="29221"/>
        </c:scaling>
        <c:delete val="0"/>
        <c:axPos val="b"/>
        <c:numFmt formatCode="yyyy" sourceLinked="0"/>
        <c:majorTickMark val="out"/>
        <c:minorTickMark val="out"/>
        <c:tickLblPos val="nextTo"/>
        <c:crossAx val="700665216"/>
        <c:crossesAt val="-50"/>
        <c:auto val="1"/>
        <c:lblOffset val="100"/>
        <c:baseTimeUnit val="months"/>
        <c:majorUnit val="24"/>
        <c:majorTimeUnit val="months"/>
        <c:minorUnit val="1"/>
        <c:minorTimeUnit val="years"/>
      </c:dateAx>
      <c:valAx>
        <c:axId val="700665216"/>
        <c:scaling>
          <c:orientation val="minMax"/>
          <c:min val="-30"/>
        </c:scaling>
        <c:delete val="0"/>
        <c:axPos val="l"/>
        <c:majorGridlines>
          <c:spPr>
            <a:ln>
              <a:solidFill>
                <a:schemeClr val="accent6"/>
              </a:solidFill>
            </a:ln>
          </c:spPr>
        </c:majorGridlines>
        <c:numFmt formatCode="0" sourceLinked="0"/>
        <c:majorTickMark val="out"/>
        <c:minorTickMark val="none"/>
        <c:tickLblPos val="nextTo"/>
        <c:spPr>
          <a:ln>
            <a:noFill/>
          </a:ln>
        </c:spPr>
        <c:crossAx val="700663680"/>
        <c:crosses val="autoZero"/>
        <c:crossBetween val="between"/>
      </c:valAx>
      <c:valAx>
        <c:axId val="700671104"/>
        <c:scaling>
          <c:orientation val="minMax"/>
          <c:max val="30"/>
        </c:scaling>
        <c:delete val="0"/>
        <c:axPos val="r"/>
        <c:numFmt formatCode="0" sourceLinked="0"/>
        <c:majorTickMark val="out"/>
        <c:minorTickMark val="none"/>
        <c:tickLblPos val="nextTo"/>
        <c:spPr>
          <a:ln>
            <a:noFill/>
          </a:ln>
        </c:spPr>
        <c:crossAx val="700672640"/>
        <c:crosses val="max"/>
        <c:crossBetween val="between"/>
      </c:valAx>
      <c:dateAx>
        <c:axId val="700672640"/>
        <c:scaling>
          <c:orientation val="minMax"/>
        </c:scaling>
        <c:delete val="1"/>
        <c:axPos val="b"/>
        <c:numFmt formatCode="m/d/yyyy" sourceLinked="1"/>
        <c:majorTickMark val="out"/>
        <c:minorTickMark val="none"/>
        <c:tickLblPos val="nextTo"/>
        <c:crossAx val="700671104"/>
        <c:crosses val="autoZero"/>
        <c:auto val="1"/>
        <c:lblOffset val="100"/>
        <c:baseTimeUnit val="months"/>
      </c:dateAx>
    </c:plotArea>
    <c:legend>
      <c:legendPos val="b"/>
      <c:layout>
        <c:manualLayout>
          <c:xMode val="edge"/>
          <c:yMode val="edge"/>
          <c:x val="0"/>
          <c:y val="0.94728265366576969"/>
          <c:w val="0.75442046037348776"/>
          <c:h val="3.800528244183852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050135047066E-2"/>
          <c:y val="7.1675012346863728E-2"/>
          <c:w val="0.9230136457004231"/>
          <c:h val="0.81891514705797197"/>
        </c:manualLayout>
      </c:layout>
      <c:lineChart>
        <c:grouping val="standard"/>
        <c:varyColors val="0"/>
        <c:ser>
          <c:idx val="0"/>
          <c:order val="0"/>
          <c:tx>
            <c:v>Merrente på nyudlån, husholdninger</c:v>
          </c:tx>
          <c:marker>
            <c:symbol val="none"/>
          </c:marker>
          <c:cat>
            <c:numRef>
              <c:f>'Pengeinstitutternes merrente'!$A$8:$A$257</c:f>
              <c:numCache>
                <c:formatCode>m/d/yyyy</c:formatCode>
                <c:ptCount val="25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numCache>
            </c:numRef>
          </c:cat>
          <c:val>
            <c:numRef>
              <c:f>'Pengeinstitutternes merrente'!$G$8:$G$257</c:f>
              <c:numCache>
                <c:formatCode>0.00</c:formatCode>
                <c:ptCount val="250"/>
                <c:pt idx="2">
                  <c:v>5.3261269841269829</c:v>
                </c:pt>
                <c:pt idx="3">
                  <c:v>5.3174603174603163</c:v>
                </c:pt>
                <c:pt idx="4">
                  <c:v>5.4102936507936503</c:v>
                </c:pt>
                <c:pt idx="5">
                  <c:v>5.492850877192982</c:v>
                </c:pt>
                <c:pt idx="6">
                  <c:v>5.4651842105263144</c:v>
                </c:pt>
                <c:pt idx="7">
                  <c:v>5.3386842105263161</c:v>
                </c:pt>
                <c:pt idx="8">
                  <c:v>5.2196666666666669</c:v>
                </c:pt>
                <c:pt idx="9">
                  <c:v>5.1116666666666672</c:v>
                </c:pt>
                <c:pt idx="10">
                  <c:v>5.0260000000000007</c:v>
                </c:pt>
                <c:pt idx="11">
                  <c:v>4.865333333333334</c:v>
                </c:pt>
                <c:pt idx="12">
                  <c:v>4.7413333333333343</c:v>
                </c:pt>
                <c:pt idx="13">
                  <c:v>4.7253333333333343</c:v>
                </c:pt>
                <c:pt idx="14">
                  <c:v>4.6893333333333338</c:v>
                </c:pt>
                <c:pt idx="15">
                  <c:v>4.6240000000000006</c:v>
                </c:pt>
                <c:pt idx="16">
                  <c:v>4.5043333333333342</c:v>
                </c:pt>
                <c:pt idx="17">
                  <c:v>4.4103333333333339</c:v>
                </c:pt>
                <c:pt idx="18">
                  <c:v>4.3160000000000007</c:v>
                </c:pt>
                <c:pt idx="19">
                  <c:v>4.221000000000001</c:v>
                </c:pt>
                <c:pt idx="20">
                  <c:v>4.1530000000000014</c:v>
                </c:pt>
                <c:pt idx="21">
                  <c:v>4.1100000000000003</c:v>
                </c:pt>
                <c:pt idx="22">
                  <c:v>4.073666666666667</c:v>
                </c:pt>
                <c:pt idx="23">
                  <c:v>3.951666666666668</c:v>
                </c:pt>
                <c:pt idx="24">
                  <c:v>3.9203333333333341</c:v>
                </c:pt>
                <c:pt idx="25">
                  <c:v>3.8996666666666671</c:v>
                </c:pt>
                <c:pt idx="26">
                  <c:v>3.9380000000000002</c:v>
                </c:pt>
                <c:pt idx="27">
                  <c:v>3.9710000000000005</c:v>
                </c:pt>
                <c:pt idx="28">
                  <c:v>4.0120000000000005</c:v>
                </c:pt>
                <c:pt idx="29">
                  <c:v>3.9783333333333339</c:v>
                </c:pt>
                <c:pt idx="30">
                  <c:v>3.9433333333333338</c:v>
                </c:pt>
                <c:pt idx="31">
                  <c:v>3.9053333333333344</c:v>
                </c:pt>
                <c:pt idx="32">
                  <c:v>3.9556666666666676</c:v>
                </c:pt>
                <c:pt idx="33">
                  <c:v>3.9230000000000005</c:v>
                </c:pt>
                <c:pt idx="34">
                  <c:v>3.8890000000000007</c:v>
                </c:pt>
                <c:pt idx="35">
                  <c:v>3.7396349206349213</c:v>
                </c:pt>
                <c:pt idx="36">
                  <c:v>3.6539682539682548</c:v>
                </c:pt>
                <c:pt idx="37">
                  <c:v>3.5493015873015881</c:v>
                </c:pt>
                <c:pt idx="38">
                  <c:v>3.5205797101449279</c:v>
                </c:pt>
                <c:pt idx="39">
                  <c:v>3.4949130434782609</c:v>
                </c:pt>
                <c:pt idx="40">
                  <c:v>3.4655797101449277</c:v>
                </c:pt>
                <c:pt idx="41">
                  <c:v>3.4775079365079367</c:v>
                </c:pt>
                <c:pt idx="42">
                  <c:v>3.45284126984127</c:v>
                </c:pt>
                <c:pt idx="43">
                  <c:v>3.4497108350586614</c:v>
                </c:pt>
                <c:pt idx="44">
                  <c:v>3.4792028985507244</c:v>
                </c:pt>
                <c:pt idx="45">
                  <c:v>3.4800210803689064</c:v>
                </c:pt>
                <c:pt idx="46">
                  <c:v>3.4508181818181818</c:v>
                </c:pt>
                <c:pt idx="47">
                  <c:v>3.2774146730462519</c:v>
                </c:pt>
                <c:pt idx="48">
                  <c:v>3.2342631578947363</c:v>
                </c:pt>
                <c:pt idx="49">
                  <c:v>3.1732631578947363</c:v>
                </c:pt>
                <c:pt idx="50">
                  <c:v>3.1573939393939394</c:v>
                </c:pt>
                <c:pt idx="51">
                  <c:v>3.1150606060606059</c:v>
                </c:pt>
                <c:pt idx="52">
                  <c:v>3.0693939393939389</c:v>
                </c:pt>
                <c:pt idx="53">
                  <c:v>3.1494999999999997</c:v>
                </c:pt>
                <c:pt idx="54">
                  <c:v>3.1651666666666665</c:v>
                </c:pt>
                <c:pt idx="55">
                  <c:v>3.1698333333333331</c:v>
                </c:pt>
                <c:pt idx="56">
                  <c:v>3.1456666666666666</c:v>
                </c:pt>
                <c:pt idx="57">
                  <c:v>3.1793333333333336</c:v>
                </c:pt>
                <c:pt idx="58">
                  <c:v>3.2616666666666667</c:v>
                </c:pt>
                <c:pt idx="59">
                  <c:v>3.250666666666667</c:v>
                </c:pt>
                <c:pt idx="60">
                  <c:v>3.2613333333333334</c:v>
                </c:pt>
                <c:pt idx="61">
                  <c:v>3.3103333333333338</c:v>
                </c:pt>
                <c:pt idx="62">
                  <c:v>3.3859999999999997</c:v>
                </c:pt>
                <c:pt idx="63">
                  <c:v>3.4596666666666667</c:v>
                </c:pt>
                <c:pt idx="64">
                  <c:v>3.4760000000000004</c:v>
                </c:pt>
                <c:pt idx="65">
                  <c:v>3.598333333333334</c:v>
                </c:pt>
                <c:pt idx="66">
                  <c:v>3.5702028985507255</c:v>
                </c:pt>
                <c:pt idx="67">
                  <c:v>3.5652028985507251</c:v>
                </c:pt>
                <c:pt idx="68">
                  <c:v>3.5065362318840592</c:v>
                </c:pt>
                <c:pt idx="69">
                  <c:v>3.5635072463768123</c:v>
                </c:pt>
                <c:pt idx="70">
                  <c:v>3.7245072463768119</c:v>
                </c:pt>
                <c:pt idx="71">
                  <c:v>4.0960686498855834</c:v>
                </c:pt>
                <c:pt idx="72">
                  <c:v>4.6241804511278195</c:v>
                </c:pt>
                <c:pt idx="73">
                  <c:v>4.9515137844611532</c:v>
                </c:pt>
                <c:pt idx="74">
                  <c:v>5.1608311688311685</c:v>
                </c:pt>
                <c:pt idx="75">
                  <c:v>5.2601068580542263</c:v>
                </c:pt>
                <c:pt idx="76">
                  <c:v>5.4456994506468197</c:v>
                </c:pt>
                <c:pt idx="77">
                  <c:v>5.543487329434698</c:v>
                </c:pt>
                <c:pt idx="78">
                  <c:v>5.6599259259259265</c:v>
                </c:pt>
                <c:pt idx="79">
                  <c:v>5.7365555555555554</c:v>
                </c:pt>
                <c:pt idx="80">
                  <c:v>5.8334949494949493</c:v>
                </c:pt>
                <c:pt idx="81">
                  <c:v>6.0484949494949491</c:v>
                </c:pt>
                <c:pt idx="82">
                  <c:v>6.1226060606060608</c:v>
                </c:pt>
                <c:pt idx="83">
                  <c:v>6.0403333333333338</c:v>
                </c:pt>
                <c:pt idx="84">
                  <c:v>5.9206666666666665</c:v>
                </c:pt>
                <c:pt idx="85">
                  <c:v>5.8810000000000002</c:v>
                </c:pt>
                <c:pt idx="86">
                  <c:v>5.8364637681159417</c:v>
                </c:pt>
                <c:pt idx="87">
                  <c:v>5.7574637681159428</c:v>
                </c:pt>
                <c:pt idx="88">
                  <c:v>5.6389822866344597</c:v>
                </c:pt>
                <c:pt idx="89">
                  <c:v>5.7195185185185187</c:v>
                </c:pt>
                <c:pt idx="90">
                  <c:v>5.6651851851851847</c:v>
                </c:pt>
                <c:pt idx="91">
                  <c:v>5.7493333333333334</c:v>
                </c:pt>
                <c:pt idx="92">
                  <c:v>5.6719999999999997</c:v>
                </c:pt>
                <c:pt idx="93">
                  <c:v>5.5786190476190471</c:v>
                </c:pt>
                <c:pt idx="94">
                  <c:v>5.503619047619047</c:v>
                </c:pt>
                <c:pt idx="95">
                  <c:v>5.3186190476190474</c:v>
                </c:pt>
                <c:pt idx="96">
                  <c:v>5.258</c:v>
                </c:pt>
                <c:pt idx="97">
                  <c:v>5.2530000000000001</c:v>
                </c:pt>
                <c:pt idx="98">
                  <c:v>5.3873333333333333</c:v>
                </c:pt>
                <c:pt idx="99">
                  <c:v>5.3774814814814818</c:v>
                </c:pt>
                <c:pt idx="100">
                  <c:v>5.353148148148148</c:v>
                </c:pt>
                <c:pt idx="101">
                  <c:v>5.3604814814814823</c:v>
                </c:pt>
                <c:pt idx="102">
                  <c:v>5.4361746031746039</c:v>
                </c:pt>
                <c:pt idx="103">
                  <c:v>5.4276383712905449</c:v>
                </c:pt>
                <c:pt idx="104">
                  <c:v>5.4129717046238781</c:v>
                </c:pt>
                <c:pt idx="105">
                  <c:v>5.4427971014492753</c:v>
                </c:pt>
                <c:pt idx="106">
                  <c:v>5.6757575757575758</c:v>
                </c:pt>
                <c:pt idx="107">
                  <c:v>5.8451544011544003</c:v>
                </c:pt>
                <c:pt idx="108">
                  <c:v>6.0994877344877336</c:v>
                </c:pt>
                <c:pt idx="109">
                  <c:v>6.2800634920634932</c:v>
                </c:pt>
                <c:pt idx="110">
                  <c:v>6.5243333333333338</c:v>
                </c:pt>
                <c:pt idx="111">
                  <c:v>6.6323333333333325</c:v>
                </c:pt>
                <c:pt idx="112">
                  <c:v>6.4626842105263158</c:v>
                </c:pt>
                <c:pt idx="113">
                  <c:v>6.4573508771929822</c:v>
                </c:pt>
                <c:pt idx="114">
                  <c:v>6.5208660287081344</c:v>
                </c:pt>
                <c:pt idx="115">
                  <c:v>6.7135151515151525</c:v>
                </c:pt>
                <c:pt idx="116">
                  <c:v>6.6971818181818179</c:v>
                </c:pt>
                <c:pt idx="117">
                  <c:v>6.7103333333333337</c:v>
                </c:pt>
                <c:pt idx="118">
                  <c:v>6.6943333333333337</c:v>
                </c:pt>
                <c:pt idx="119">
                  <c:v>6.4249999999999998</c:v>
                </c:pt>
                <c:pt idx="120">
                  <c:v>6.2530909090909086</c:v>
                </c:pt>
                <c:pt idx="121">
                  <c:v>6.3440909090909088</c:v>
                </c:pt>
                <c:pt idx="122">
                  <c:v>6.326090909090909</c:v>
                </c:pt>
                <c:pt idx="123">
                  <c:v>6.2879999999999994</c:v>
                </c:pt>
                <c:pt idx="124">
                  <c:v>6.075333333333333</c:v>
                </c:pt>
                <c:pt idx="125">
                  <c:v>6.3246666666666655</c:v>
                </c:pt>
                <c:pt idx="126">
                  <c:v>6.2873333333333328</c:v>
                </c:pt>
                <c:pt idx="127">
                  <c:v>6.262999999999999</c:v>
                </c:pt>
                <c:pt idx="128">
                  <c:v>6.0853333333333337</c:v>
                </c:pt>
                <c:pt idx="129">
                  <c:v>6.2846666666666664</c:v>
                </c:pt>
                <c:pt idx="130">
                  <c:v>6.2176666666666662</c:v>
                </c:pt>
                <c:pt idx="131">
                  <c:v>6.1153333333333322</c:v>
                </c:pt>
                <c:pt idx="132">
                  <c:v>5.8993333333333338</c:v>
                </c:pt>
                <c:pt idx="133">
                  <c:v>5.8836666666666666</c:v>
                </c:pt>
                <c:pt idx="134">
                  <c:v>5.421666666666666</c:v>
                </c:pt>
                <c:pt idx="135">
                  <c:v>5.3388070175438598</c:v>
                </c:pt>
                <c:pt idx="136">
                  <c:v>5.1721403508771928</c:v>
                </c:pt>
                <c:pt idx="137">
                  <c:v>5.5378070175438596</c:v>
                </c:pt>
                <c:pt idx="138">
                  <c:v>5.4433333333333325</c:v>
                </c:pt>
                <c:pt idx="139">
                  <c:v>5.2560000000000002</c:v>
                </c:pt>
                <c:pt idx="140">
                  <c:v>4.8866060606060602</c:v>
                </c:pt>
                <c:pt idx="141">
                  <c:v>4.8966060606060609</c:v>
                </c:pt>
                <c:pt idx="142">
                  <c:v>5.0756060606060602</c:v>
                </c:pt>
                <c:pt idx="143">
                  <c:v>5.0783333333333331</c:v>
                </c:pt>
                <c:pt idx="144">
                  <c:v>4.9404285714285718</c:v>
                </c:pt>
                <c:pt idx="145">
                  <c:v>5.0020952380952375</c:v>
                </c:pt>
                <c:pt idx="146">
                  <c:v>5.1227619047619051</c:v>
                </c:pt>
                <c:pt idx="147">
                  <c:v>5.2263333333333337</c:v>
                </c:pt>
                <c:pt idx="148">
                  <c:v>5.1346666666666669</c:v>
                </c:pt>
                <c:pt idx="149">
                  <c:v>5.3146666666666667</c:v>
                </c:pt>
                <c:pt idx="150">
                  <c:v>5.2330000000000005</c:v>
                </c:pt>
                <c:pt idx="151">
                  <c:v>5.258</c:v>
                </c:pt>
                <c:pt idx="152">
                  <c:v>5.198666666666667</c:v>
                </c:pt>
                <c:pt idx="153">
                  <c:v>5.2676666666666661</c:v>
                </c:pt>
                <c:pt idx="154">
                  <c:v>5.2216666666666667</c:v>
                </c:pt>
                <c:pt idx="155">
                  <c:v>5.2113333333333332</c:v>
                </c:pt>
                <c:pt idx="156">
                  <c:v>5.2423333333333337</c:v>
                </c:pt>
                <c:pt idx="157">
                  <c:v>5.1080000000000005</c:v>
                </c:pt>
                <c:pt idx="158">
                  <c:v>5.0146666666666668</c:v>
                </c:pt>
                <c:pt idx="159">
                  <c:v>4.9496666666666664</c:v>
                </c:pt>
                <c:pt idx="160">
                  <c:v>4.9089999999999998</c:v>
                </c:pt>
                <c:pt idx="161">
                  <c:v>4.8763333333333341</c:v>
                </c:pt>
                <c:pt idx="162">
                  <c:v>4.7113333333333332</c:v>
                </c:pt>
                <c:pt idx="163">
                  <c:v>4.6593333333333335</c:v>
                </c:pt>
                <c:pt idx="164">
                  <c:v>4.5276666666666676</c:v>
                </c:pt>
                <c:pt idx="165">
                  <c:v>4.4600000000000009</c:v>
                </c:pt>
                <c:pt idx="166">
                  <c:v>4.4336666666666673</c:v>
                </c:pt>
                <c:pt idx="167">
                  <c:v>4.4160000000000004</c:v>
                </c:pt>
                <c:pt idx="168">
                  <c:v>4.4623333333333335</c:v>
                </c:pt>
                <c:pt idx="169">
                  <c:v>4.49</c:v>
                </c:pt>
                <c:pt idx="170">
                  <c:v>4.4953333333333338</c:v>
                </c:pt>
                <c:pt idx="171">
                  <c:v>4.4643333333333333</c:v>
                </c:pt>
                <c:pt idx="172">
                  <c:v>4.4200000000000008</c:v>
                </c:pt>
                <c:pt idx="173">
                  <c:v>4.5203333333333333</c:v>
                </c:pt>
                <c:pt idx="174">
                  <c:v>4.503333333333333</c:v>
                </c:pt>
                <c:pt idx="175">
                  <c:v>4.4483333333333333</c:v>
                </c:pt>
                <c:pt idx="176">
                  <c:v>4.3586666666666671</c:v>
                </c:pt>
                <c:pt idx="177">
                  <c:v>4.3313333333333333</c:v>
                </c:pt>
                <c:pt idx="178">
                  <c:v>4.3803333333333336</c:v>
                </c:pt>
                <c:pt idx="179">
                  <c:v>4.2930000000000001</c:v>
                </c:pt>
                <c:pt idx="180">
                  <c:v>4.2473333333333336</c:v>
                </c:pt>
                <c:pt idx="181">
                  <c:v>4.0156666666666672</c:v>
                </c:pt>
                <c:pt idx="182">
                  <c:v>4.0076666666666663</c:v>
                </c:pt>
                <c:pt idx="183">
                  <c:v>3.8329999999999997</c:v>
                </c:pt>
                <c:pt idx="184">
                  <c:v>4.0293333333333337</c:v>
                </c:pt>
                <c:pt idx="185">
                  <c:v>4.1020000000000003</c:v>
                </c:pt>
                <c:pt idx="186">
                  <c:v>4.2793333333333337</c:v>
                </c:pt>
                <c:pt idx="187">
                  <c:v>4.2566666666666668</c:v>
                </c:pt>
                <c:pt idx="188">
                  <c:v>4.2793333333333337</c:v>
                </c:pt>
                <c:pt idx="189">
                  <c:v>4.2410000000000005</c:v>
                </c:pt>
                <c:pt idx="190">
                  <c:v>4.2816666666666672</c:v>
                </c:pt>
                <c:pt idx="191">
                  <c:v>4.2330000000000005</c:v>
                </c:pt>
                <c:pt idx="192">
                  <c:v>4.2736666666666672</c:v>
                </c:pt>
                <c:pt idx="193">
                  <c:v>4.2446666666666664</c:v>
                </c:pt>
                <c:pt idx="194">
                  <c:v>4.2796666666666674</c:v>
                </c:pt>
                <c:pt idx="195">
                  <c:v>4.3320000000000007</c:v>
                </c:pt>
                <c:pt idx="196">
                  <c:v>4.307666666666667</c:v>
                </c:pt>
                <c:pt idx="197">
                  <c:v>4.3690000000000007</c:v>
                </c:pt>
                <c:pt idx="198">
                  <c:v>4.2126666666666672</c:v>
                </c:pt>
                <c:pt idx="199">
                  <c:v>4.2043333333333335</c:v>
                </c:pt>
                <c:pt idx="200">
                  <c:v>4.1717142857142866</c:v>
                </c:pt>
                <c:pt idx="201">
                  <c:v>4.1307142857142862</c:v>
                </c:pt>
                <c:pt idx="202">
                  <c:v>4.1400476190476185</c:v>
                </c:pt>
                <c:pt idx="203">
                  <c:v>4.0209999999999999</c:v>
                </c:pt>
                <c:pt idx="204">
                  <c:v>4.0829999999999993</c:v>
                </c:pt>
                <c:pt idx="205">
                  <c:v>4.1533333333333333</c:v>
                </c:pt>
                <c:pt idx="206">
                  <c:v>4.1711515151515153</c:v>
                </c:pt>
                <c:pt idx="207">
                  <c:v>4.0958181818181814</c:v>
                </c:pt>
                <c:pt idx="208">
                  <c:v>3.9604848484848483</c:v>
                </c:pt>
                <c:pt idx="209">
                  <c:v>3.9766666666666666</c:v>
                </c:pt>
                <c:pt idx="210">
                  <c:v>3.9683333333333333</c:v>
                </c:pt>
                <c:pt idx="211">
                  <c:v>3.9676666666666662</c:v>
                </c:pt>
                <c:pt idx="212">
                  <c:v>3.9239999999999995</c:v>
                </c:pt>
                <c:pt idx="213">
                  <c:v>3.8769999999999993</c:v>
                </c:pt>
                <c:pt idx="214">
                  <c:v>3.7996666666666665</c:v>
                </c:pt>
                <c:pt idx="215">
                  <c:v>3.7159999999999997</c:v>
                </c:pt>
                <c:pt idx="216">
                  <c:v>3.597</c:v>
                </c:pt>
                <c:pt idx="217">
                  <c:v>3.6223333333333336</c:v>
                </c:pt>
                <c:pt idx="218">
                  <c:v>3.5806231884057973</c:v>
                </c:pt>
                <c:pt idx="219">
                  <c:v>3.6252898550724635</c:v>
                </c:pt>
                <c:pt idx="220">
                  <c:v>3.5649565217391306</c:v>
                </c:pt>
                <c:pt idx="221">
                  <c:v>3.593666666666667</c:v>
                </c:pt>
                <c:pt idx="222">
                  <c:v>3.5790000000000002</c:v>
                </c:pt>
                <c:pt idx="223">
                  <c:v>3.5516666666666663</c:v>
                </c:pt>
                <c:pt idx="224">
                  <c:v>3.5219999999999998</c:v>
                </c:pt>
                <c:pt idx="225">
                  <c:v>3.5216666666666665</c:v>
                </c:pt>
                <c:pt idx="226">
                  <c:v>3.5386666666666664</c:v>
                </c:pt>
                <c:pt idx="227">
                  <c:v>3.5363333333333329</c:v>
                </c:pt>
                <c:pt idx="228">
                  <c:v>3.5293333333333332</c:v>
                </c:pt>
                <c:pt idx="229">
                  <c:v>3.4420000000000002</c:v>
                </c:pt>
                <c:pt idx="230">
                  <c:v>3.3559999999999999</c:v>
                </c:pt>
                <c:pt idx="231">
                  <c:v>3.3089999999999997</c:v>
                </c:pt>
                <c:pt idx="232">
                  <c:v>3.2326666666666668</c:v>
                </c:pt>
                <c:pt idx="233">
                  <c:v>3.2373333333333334</c:v>
                </c:pt>
                <c:pt idx="234">
                  <c:v>3.1610476190476184</c:v>
                </c:pt>
                <c:pt idx="235">
                  <c:v>3.0597142857142856</c:v>
                </c:pt>
                <c:pt idx="236">
                  <c:v>2.8712294372294367</c:v>
                </c:pt>
                <c:pt idx="237">
                  <c:v>2.8698008658008654</c:v>
                </c:pt>
                <c:pt idx="238">
                  <c:v>2.7821341991341995</c:v>
                </c:pt>
                <c:pt idx="239">
                  <c:v>2.7525873015873015</c:v>
                </c:pt>
                <c:pt idx="240">
                  <c:v>2.6726349206349211</c:v>
                </c:pt>
                <c:pt idx="241">
                  <c:v>2.623301587301587</c:v>
                </c:pt>
                <c:pt idx="242">
                  <c:v>2.6002898550724631</c:v>
                </c:pt>
                <c:pt idx="243">
                  <c:v>2.5406231884057968</c:v>
                </c:pt>
                <c:pt idx="244">
                  <c:v>2.5158337147215861</c:v>
                </c:pt>
                <c:pt idx="245">
                  <c:v>2.4592263993316616</c:v>
                </c:pt>
                <c:pt idx="246">
                  <c:v>2.3712898913951537</c:v>
                </c:pt>
                <c:pt idx="247">
                  <c:v>2.214746031746031</c:v>
                </c:pt>
                <c:pt idx="248">
                  <c:v>2.1564126984126979</c:v>
                </c:pt>
                <c:pt idx="249">
                  <c:v>1.9940158730158728</c:v>
                </c:pt>
              </c:numCache>
            </c:numRef>
          </c:val>
          <c:smooth val="0"/>
          <c:extLst>
            <c:ext xmlns:c16="http://schemas.microsoft.com/office/drawing/2014/chart" uri="{C3380CC4-5D6E-409C-BE32-E72D297353CC}">
              <c16:uniqueId val="{00000000-86E1-49A5-AEE0-FEFC9308C036}"/>
            </c:ext>
          </c:extLst>
        </c:ser>
        <c:ser>
          <c:idx val="1"/>
          <c:order val="1"/>
          <c:tx>
            <c:v>Merrente på nyudlån, erhverv</c:v>
          </c:tx>
          <c:marker>
            <c:symbol val="none"/>
          </c:marker>
          <c:cat>
            <c:numRef>
              <c:f>'Pengeinstitutternes merrente'!$A$8:$A$257</c:f>
              <c:numCache>
                <c:formatCode>m/d/yyyy</c:formatCode>
                <c:ptCount val="25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numCache>
            </c:numRef>
          </c:cat>
          <c:val>
            <c:numRef>
              <c:f>'Pengeinstitutternes merrente'!$H$8:$H$257</c:f>
              <c:numCache>
                <c:formatCode>0.00</c:formatCode>
                <c:ptCount val="250"/>
                <c:pt idx="2">
                  <c:v>1.200126984126983</c:v>
                </c:pt>
                <c:pt idx="3">
                  <c:v>1.1257936507936497</c:v>
                </c:pt>
                <c:pt idx="4">
                  <c:v>1.1779603174603164</c:v>
                </c:pt>
                <c:pt idx="5">
                  <c:v>1.1405175438596487</c:v>
                </c:pt>
                <c:pt idx="6">
                  <c:v>1.203184210526316</c:v>
                </c:pt>
                <c:pt idx="7">
                  <c:v>1.2246842105263165</c:v>
                </c:pt>
                <c:pt idx="8">
                  <c:v>1.1140000000000008</c:v>
                </c:pt>
                <c:pt idx="9">
                  <c:v>1.0600000000000007</c:v>
                </c:pt>
                <c:pt idx="10">
                  <c:v>0.95666666666666744</c:v>
                </c:pt>
                <c:pt idx="11">
                  <c:v>1.0160000000000007</c:v>
                </c:pt>
                <c:pt idx="12">
                  <c:v>0.95433333333333381</c:v>
                </c:pt>
                <c:pt idx="13">
                  <c:v>0.98233333333333384</c:v>
                </c:pt>
                <c:pt idx="14">
                  <c:v>1.0050000000000006</c:v>
                </c:pt>
                <c:pt idx="15">
                  <c:v>1.010333333333334</c:v>
                </c:pt>
                <c:pt idx="16">
                  <c:v>1.0846666666666673</c:v>
                </c:pt>
                <c:pt idx="17">
                  <c:v>1.1063333333333338</c:v>
                </c:pt>
                <c:pt idx="18">
                  <c:v>1.1180000000000008</c:v>
                </c:pt>
                <c:pt idx="19">
                  <c:v>1.106000000000001</c:v>
                </c:pt>
                <c:pt idx="20">
                  <c:v>1.0236666666666678</c:v>
                </c:pt>
                <c:pt idx="21">
                  <c:v>1.0583333333333342</c:v>
                </c:pt>
                <c:pt idx="22">
                  <c:v>1.0016666666666676</c:v>
                </c:pt>
                <c:pt idx="23">
                  <c:v>1.018333333333334</c:v>
                </c:pt>
                <c:pt idx="24">
                  <c:v>0.96700000000000064</c:v>
                </c:pt>
                <c:pt idx="25">
                  <c:v>0.99933333333333385</c:v>
                </c:pt>
                <c:pt idx="26">
                  <c:v>1.0090000000000006</c:v>
                </c:pt>
                <c:pt idx="27">
                  <c:v>0.99400000000000033</c:v>
                </c:pt>
                <c:pt idx="28">
                  <c:v>0.9493333333333337</c:v>
                </c:pt>
                <c:pt idx="29">
                  <c:v>0.95433333333333392</c:v>
                </c:pt>
                <c:pt idx="30">
                  <c:v>0.99866666666666726</c:v>
                </c:pt>
                <c:pt idx="31">
                  <c:v>0.94133333333333413</c:v>
                </c:pt>
                <c:pt idx="32">
                  <c:v>0.90866666666666751</c:v>
                </c:pt>
                <c:pt idx="33">
                  <c:v>0.91433333333333433</c:v>
                </c:pt>
                <c:pt idx="34">
                  <c:v>0.95833333333333426</c:v>
                </c:pt>
                <c:pt idx="35">
                  <c:v>0.9459682539682549</c:v>
                </c:pt>
                <c:pt idx="36">
                  <c:v>0.97263492063492152</c:v>
                </c:pt>
                <c:pt idx="37">
                  <c:v>0.95396825396825458</c:v>
                </c:pt>
                <c:pt idx="38">
                  <c:v>1.0425797101449279</c:v>
                </c:pt>
                <c:pt idx="39">
                  <c:v>1.0715797101449276</c:v>
                </c:pt>
                <c:pt idx="40">
                  <c:v>1.2135797101449277</c:v>
                </c:pt>
                <c:pt idx="41">
                  <c:v>1.1785079365079365</c:v>
                </c:pt>
                <c:pt idx="42">
                  <c:v>1.1851746031746031</c:v>
                </c:pt>
                <c:pt idx="43">
                  <c:v>1.1317108350586611</c:v>
                </c:pt>
                <c:pt idx="44">
                  <c:v>1.1955362318840581</c:v>
                </c:pt>
                <c:pt idx="45">
                  <c:v>1.1656877470355733</c:v>
                </c:pt>
                <c:pt idx="46">
                  <c:v>1.1941515151515154</c:v>
                </c:pt>
                <c:pt idx="47">
                  <c:v>1.1657480063795858</c:v>
                </c:pt>
                <c:pt idx="48">
                  <c:v>1.1935964912280703</c:v>
                </c:pt>
                <c:pt idx="49">
                  <c:v>1.234263157894737</c:v>
                </c:pt>
                <c:pt idx="50">
                  <c:v>1.2150606060606062</c:v>
                </c:pt>
                <c:pt idx="51">
                  <c:v>1.2547272727272727</c:v>
                </c:pt>
                <c:pt idx="52">
                  <c:v>1.2023939393939393</c:v>
                </c:pt>
                <c:pt idx="53">
                  <c:v>1.2528333333333332</c:v>
                </c:pt>
                <c:pt idx="54">
                  <c:v>1.2474999999999998</c:v>
                </c:pt>
                <c:pt idx="55">
                  <c:v>1.3388333333333333</c:v>
                </c:pt>
                <c:pt idx="56">
                  <c:v>1.3643333333333334</c:v>
                </c:pt>
                <c:pt idx="57">
                  <c:v>1.375</c:v>
                </c:pt>
                <c:pt idx="58">
                  <c:v>1.3183333333333334</c:v>
                </c:pt>
                <c:pt idx="59">
                  <c:v>1.3896666666666666</c:v>
                </c:pt>
                <c:pt idx="60">
                  <c:v>1.3663333333333334</c:v>
                </c:pt>
                <c:pt idx="61">
                  <c:v>1.3150000000000002</c:v>
                </c:pt>
                <c:pt idx="62">
                  <c:v>1.3126666666666669</c:v>
                </c:pt>
                <c:pt idx="63">
                  <c:v>1.3743333333333334</c:v>
                </c:pt>
                <c:pt idx="64">
                  <c:v>1.5060000000000002</c:v>
                </c:pt>
                <c:pt idx="65">
                  <c:v>1.498666666666667</c:v>
                </c:pt>
                <c:pt idx="66">
                  <c:v>1.4472028985507255</c:v>
                </c:pt>
                <c:pt idx="67">
                  <c:v>1.2975362318840589</c:v>
                </c:pt>
                <c:pt idx="68">
                  <c:v>1.255202898550726</c:v>
                </c:pt>
                <c:pt idx="69">
                  <c:v>1.2415072463768124</c:v>
                </c:pt>
                <c:pt idx="70">
                  <c:v>1.3311739130434788</c:v>
                </c:pt>
                <c:pt idx="71">
                  <c:v>1.3697353165522503</c:v>
                </c:pt>
                <c:pt idx="72">
                  <c:v>1.4225137844611531</c:v>
                </c:pt>
                <c:pt idx="73">
                  <c:v>1.61318045112782</c:v>
                </c:pt>
                <c:pt idx="74">
                  <c:v>1.5871645021645022</c:v>
                </c:pt>
                <c:pt idx="75">
                  <c:v>1.5574401913875597</c:v>
                </c:pt>
                <c:pt idx="76">
                  <c:v>1.4923661173134859</c:v>
                </c:pt>
                <c:pt idx="77">
                  <c:v>1.686153996101365</c:v>
                </c:pt>
                <c:pt idx="78">
                  <c:v>2.1225925925925933</c:v>
                </c:pt>
                <c:pt idx="79">
                  <c:v>2.3832222222222224</c:v>
                </c:pt>
                <c:pt idx="80">
                  <c:v>2.4951616161616164</c:v>
                </c:pt>
                <c:pt idx="81">
                  <c:v>2.4331616161616161</c:v>
                </c:pt>
                <c:pt idx="82">
                  <c:v>2.4746060606060607</c:v>
                </c:pt>
                <c:pt idx="83">
                  <c:v>2.2656666666666667</c:v>
                </c:pt>
                <c:pt idx="84">
                  <c:v>2.182666666666667</c:v>
                </c:pt>
                <c:pt idx="85">
                  <c:v>1.946</c:v>
                </c:pt>
                <c:pt idx="86">
                  <c:v>2.0584637681159417</c:v>
                </c:pt>
                <c:pt idx="87">
                  <c:v>1.8474637681159418</c:v>
                </c:pt>
                <c:pt idx="88">
                  <c:v>1.8386489533011272</c:v>
                </c:pt>
                <c:pt idx="89">
                  <c:v>1.9138518518518517</c:v>
                </c:pt>
                <c:pt idx="90">
                  <c:v>2.0821851851851849</c:v>
                </c:pt>
                <c:pt idx="91">
                  <c:v>2.0233333333333334</c:v>
                </c:pt>
                <c:pt idx="92">
                  <c:v>1.984</c:v>
                </c:pt>
                <c:pt idx="93">
                  <c:v>2.057952380952381</c:v>
                </c:pt>
                <c:pt idx="94">
                  <c:v>2.2199523809523813</c:v>
                </c:pt>
                <c:pt idx="95">
                  <c:v>2.2212857142857145</c:v>
                </c:pt>
                <c:pt idx="96">
                  <c:v>2.0436666666666667</c:v>
                </c:pt>
                <c:pt idx="97">
                  <c:v>1.8683333333333334</c:v>
                </c:pt>
                <c:pt idx="98">
                  <c:v>1.7613333333333336</c:v>
                </c:pt>
                <c:pt idx="99">
                  <c:v>1.7738148148148152</c:v>
                </c:pt>
                <c:pt idx="100">
                  <c:v>1.6741481481481486</c:v>
                </c:pt>
                <c:pt idx="101">
                  <c:v>1.4304814814814819</c:v>
                </c:pt>
                <c:pt idx="102">
                  <c:v>1.3581746031746036</c:v>
                </c:pt>
                <c:pt idx="103">
                  <c:v>1.3149717046238785</c:v>
                </c:pt>
                <c:pt idx="104">
                  <c:v>1.5233050379572119</c:v>
                </c:pt>
                <c:pt idx="105">
                  <c:v>1.5617971014492753</c:v>
                </c:pt>
                <c:pt idx="106">
                  <c:v>1.8437575757575757</c:v>
                </c:pt>
                <c:pt idx="107">
                  <c:v>2.141154401154401</c:v>
                </c:pt>
                <c:pt idx="108">
                  <c:v>2.5371544011544009</c:v>
                </c:pt>
                <c:pt idx="109">
                  <c:v>2.5633968253968256</c:v>
                </c:pt>
                <c:pt idx="110">
                  <c:v>2.5306666666666668</c:v>
                </c:pt>
                <c:pt idx="111">
                  <c:v>2.1603333333333339</c:v>
                </c:pt>
                <c:pt idx="112">
                  <c:v>1.9900175438596495</c:v>
                </c:pt>
                <c:pt idx="113">
                  <c:v>1.8533508771929827</c:v>
                </c:pt>
                <c:pt idx="114">
                  <c:v>1.873532695374801</c:v>
                </c:pt>
                <c:pt idx="115">
                  <c:v>2.0801818181818184</c:v>
                </c:pt>
                <c:pt idx="116">
                  <c:v>2.2548484848484853</c:v>
                </c:pt>
                <c:pt idx="117">
                  <c:v>2.4600000000000004</c:v>
                </c:pt>
                <c:pt idx="118">
                  <c:v>2.5823333333333331</c:v>
                </c:pt>
                <c:pt idx="119">
                  <c:v>2.6650000000000005</c:v>
                </c:pt>
                <c:pt idx="120">
                  <c:v>2.6270909090909091</c:v>
                </c:pt>
                <c:pt idx="121">
                  <c:v>2.455090909090909</c:v>
                </c:pt>
                <c:pt idx="122">
                  <c:v>2.302757575757576</c:v>
                </c:pt>
                <c:pt idx="123">
                  <c:v>2.0256666666666665</c:v>
                </c:pt>
                <c:pt idx="124">
                  <c:v>1.8286666666666669</c:v>
                </c:pt>
                <c:pt idx="125">
                  <c:v>1.6836666666666666</c:v>
                </c:pt>
                <c:pt idx="126">
                  <c:v>1.7690000000000001</c:v>
                </c:pt>
                <c:pt idx="127">
                  <c:v>1.7309999999999999</c:v>
                </c:pt>
                <c:pt idx="128">
                  <c:v>1.7299999999999998</c:v>
                </c:pt>
                <c:pt idx="129">
                  <c:v>1.9996666666666669</c:v>
                </c:pt>
                <c:pt idx="130">
                  <c:v>2.2633333333333336</c:v>
                </c:pt>
                <c:pt idx="131">
                  <c:v>2.2360000000000002</c:v>
                </c:pt>
                <c:pt idx="132">
                  <c:v>1.869</c:v>
                </c:pt>
                <c:pt idx="133">
                  <c:v>1.6553333333333333</c:v>
                </c:pt>
                <c:pt idx="134">
                  <c:v>1.5833333333333333</c:v>
                </c:pt>
                <c:pt idx="135">
                  <c:v>1.7764736842105264</c:v>
                </c:pt>
                <c:pt idx="136">
                  <c:v>1.8151403508771928</c:v>
                </c:pt>
                <c:pt idx="137">
                  <c:v>1.8278070175438597</c:v>
                </c:pt>
                <c:pt idx="138">
                  <c:v>1.7136666666666667</c:v>
                </c:pt>
                <c:pt idx="139">
                  <c:v>1.641</c:v>
                </c:pt>
                <c:pt idx="140">
                  <c:v>1.607939393939394</c:v>
                </c:pt>
                <c:pt idx="141">
                  <c:v>1.5329393939393938</c:v>
                </c:pt>
                <c:pt idx="142">
                  <c:v>1.464939393939394</c:v>
                </c:pt>
                <c:pt idx="143">
                  <c:v>1.5813333333333333</c:v>
                </c:pt>
                <c:pt idx="144">
                  <c:v>1.6334285714285715</c:v>
                </c:pt>
                <c:pt idx="145">
                  <c:v>1.8377619047619049</c:v>
                </c:pt>
                <c:pt idx="146">
                  <c:v>1.977095238095238</c:v>
                </c:pt>
                <c:pt idx="147">
                  <c:v>2.0750000000000002</c:v>
                </c:pt>
                <c:pt idx="148">
                  <c:v>2.3413333333333335</c:v>
                </c:pt>
                <c:pt idx="149">
                  <c:v>2.3236666666666665</c:v>
                </c:pt>
                <c:pt idx="150">
                  <c:v>2.4550000000000001</c:v>
                </c:pt>
                <c:pt idx="151">
                  <c:v>2.2526666666666668</c:v>
                </c:pt>
                <c:pt idx="152">
                  <c:v>2.0406666666666666</c:v>
                </c:pt>
                <c:pt idx="153">
                  <c:v>1.9779999999999998</c:v>
                </c:pt>
                <c:pt idx="154">
                  <c:v>2.0493333333333332</c:v>
                </c:pt>
                <c:pt idx="155">
                  <c:v>2.2513333333333332</c:v>
                </c:pt>
                <c:pt idx="156">
                  <c:v>2.3610000000000002</c:v>
                </c:pt>
                <c:pt idx="157">
                  <c:v>2.331</c:v>
                </c:pt>
                <c:pt idx="158">
                  <c:v>2.202666666666667</c:v>
                </c:pt>
                <c:pt idx="159">
                  <c:v>2.0596666666666668</c:v>
                </c:pt>
                <c:pt idx="160">
                  <c:v>1.915</c:v>
                </c:pt>
                <c:pt idx="161">
                  <c:v>1.8423333333333334</c:v>
                </c:pt>
                <c:pt idx="162">
                  <c:v>1.8803333333333334</c:v>
                </c:pt>
                <c:pt idx="163">
                  <c:v>1.907</c:v>
                </c:pt>
                <c:pt idx="164">
                  <c:v>1.909</c:v>
                </c:pt>
                <c:pt idx="165">
                  <c:v>1.8213333333333335</c:v>
                </c:pt>
                <c:pt idx="166">
                  <c:v>1.752666666666667</c:v>
                </c:pt>
                <c:pt idx="167">
                  <c:v>1.8893333333333338</c:v>
                </c:pt>
                <c:pt idx="168">
                  <c:v>1.9050000000000002</c:v>
                </c:pt>
                <c:pt idx="169">
                  <c:v>1.9686666666666668</c:v>
                </c:pt>
                <c:pt idx="170">
                  <c:v>1.8260000000000003</c:v>
                </c:pt>
                <c:pt idx="171">
                  <c:v>1.7090000000000003</c:v>
                </c:pt>
                <c:pt idx="172">
                  <c:v>1.635</c:v>
                </c:pt>
                <c:pt idx="173">
                  <c:v>1.6260000000000001</c:v>
                </c:pt>
                <c:pt idx="174">
                  <c:v>1.7426666666666668</c:v>
                </c:pt>
                <c:pt idx="175">
                  <c:v>1.6406666666666669</c:v>
                </c:pt>
                <c:pt idx="176">
                  <c:v>1.59</c:v>
                </c:pt>
                <c:pt idx="177">
                  <c:v>1.5883333333333336</c:v>
                </c:pt>
                <c:pt idx="178">
                  <c:v>1.7550000000000001</c:v>
                </c:pt>
                <c:pt idx="179">
                  <c:v>1.8670000000000002</c:v>
                </c:pt>
                <c:pt idx="180">
                  <c:v>1.9533333333333334</c:v>
                </c:pt>
                <c:pt idx="181">
                  <c:v>1.9856666666666669</c:v>
                </c:pt>
                <c:pt idx="182">
                  <c:v>1.8933333333333333</c:v>
                </c:pt>
                <c:pt idx="183">
                  <c:v>1.6736666666666669</c:v>
                </c:pt>
                <c:pt idx="184">
                  <c:v>1.4290000000000003</c:v>
                </c:pt>
                <c:pt idx="185">
                  <c:v>1.3570000000000002</c:v>
                </c:pt>
                <c:pt idx="186">
                  <c:v>1.2493333333333336</c:v>
                </c:pt>
                <c:pt idx="187">
                  <c:v>1.2833333333333337</c:v>
                </c:pt>
                <c:pt idx="188">
                  <c:v>1.238666666666667</c:v>
                </c:pt>
                <c:pt idx="189">
                  <c:v>1.2016666666666669</c:v>
                </c:pt>
                <c:pt idx="190">
                  <c:v>1.156666666666667</c:v>
                </c:pt>
                <c:pt idx="191">
                  <c:v>1.1583333333333334</c:v>
                </c:pt>
                <c:pt idx="192">
                  <c:v>1.1963333333333335</c:v>
                </c:pt>
                <c:pt idx="193">
                  <c:v>1.2970000000000002</c:v>
                </c:pt>
                <c:pt idx="194">
                  <c:v>1.3083333333333333</c:v>
                </c:pt>
                <c:pt idx="195">
                  <c:v>1.3</c:v>
                </c:pt>
                <c:pt idx="196">
                  <c:v>1.2333333333333334</c:v>
                </c:pt>
                <c:pt idx="197">
                  <c:v>1.2706666666666668</c:v>
                </c:pt>
                <c:pt idx="198">
                  <c:v>1.3993333333333335</c:v>
                </c:pt>
                <c:pt idx="199">
                  <c:v>1.4233333333333336</c:v>
                </c:pt>
                <c:pt idx="200">
                  <c:v>1.4483809523809523</c:v>
                </c:pt>
                <c:pt idx="201">
                  <c:v>1.4240476190476192</c:v>
                </c:pt>
                <c:pt idx="202">
                  <c:v>1.4460476190476192</c:v>
                </c:pt>
                <c:pt idx="203">
                  <c:v>1.4413333333333334</c:v>
                </c:pt>
                <c:pt idx="204">
                  <c:v>1.43</c:v>
                </c:pt>
                <c:pt idx="205">
                  <c:v>1.4093333333333333</c:v>
                </c:pt>
                <c:pt idx="206">
                  <c:v>1.4448181818181818</c:v>
                </c:pt>
                <c:pt idx="207">
                  <c:v>1.4321515151515152</c:v>
                </c:pt>
                <c:pt idx="208">
                  <c:v>1.502151515151515</c:v>
                </c:pt>
                <c:pt idx="209">
                  <c:v>1.6636666666666666</c:v>
                </c:pt>
                <c:pt idx="210">
                  <c:v>1.7656666666666665</c:v>
                </c:pt>
                <c:pt idx="211">
                  <c:v>1.7523333333333333</c:v>
                </c:pt>
                <c:pt idx="212">
                  <c:v>1.6596666666666664</c:v>
                </c:pt>
                <c:pt idx="213">
                  <c:v>1.6799999999999997</c:v>
                </c:pt>
                <c:pt idx="214">
                  <c:v>1.7356666666666662</c:v>
                </c:pt>
                <c:pt idx="215">
                  <c:v>1.9126666666666665</c:v>
                </c:pt>
                <c:pt idx="216">
                  <c:v>1.9233333333333331</c:v>
                </c:pt>
                <c:pt idx="217">
                  <c:v>1.9666666666666666</c:v>
                </c:pt>
                <c:pt idx="218">
                  <c:v>1.7436231884057971</c:v>
                </c:pt>
                <c:pt idx="219">
                  <c:v>1.6459565217391308</c:v>
                </c:pt>
                <c:pt idx="220">
                  <c:v>1.5279565217391304</c:v>
                </c:pt>
                <c:pt idx="221">
                  <c:v>1.5076666666666665</c:v>
                </c:pt>
                <c:pt idx="222">
                  <c:v>1.4570000000000001</c:v>
                </c:pt>
                <c:pt idx="223">
                  <c:v>1.3959999999999999</c:v>
                </c:pt>
                <c:pt idx="224">
                  <c:v>1.2876666666666667</c:v>
                </c:pt>
                <c:pt idx="225">
                  <c:v>1.2329999999999999</c:v>
                </c:pt>
                <c:pt idx="226">
                  <c:v>1.3263333333333331</c:v>
                </c:pt>
                <c:pt idx="227">
                  <c:v>1.2566666666666664</c:v>
                </c:pt>
                <c:pt idx="228">
                  <c:v>1.2379999999999998</c:v>
                </c:pt>
                <c:pt idx="229">
                  <c:v>1.200333333333333</c:v>
                </c:pt>
                <c:pt idx="230">
                  <c:v>1.2516666666666663</c:v>
                </c:pt>
                <c:pt idx="231">
                  <c:v>1.2686666666666664</c:v>
                </c:pt>
                <c:pt idx="232">
                  <c:v>1.2619999999999998</c:v>
                </c:pt>
                <c:pt idx="233">
                  <c:v>1.4156666666666666</c:v>
                </c:pt>
                <c:pt idx="234">
                  <c:v>1.4643809523809523</c:v>
                </c:pt>
                <c:pt idx="235">
                  <c:v>1.3857142857142859</c:v>
                </c:pt>
                <c:pt idx="236">
                  <c:v>1.3162294372294372</c:v>
                </c:pt>
                <c:pt idx="237">
                  <c:v>1.4161341991341991</c:v>
                </c:pt>
                <c:pt idx="238">
                  <c:v>1.5048008658008658</c:v>
                </c:pt>
                <c:pt idx="239">
                  <c:v>1.5525873015873015</c:v>
                </c:pt>
                <c:pt idx="240">
                  <c:v>1.5656349206349205</c:v>
                </c:pt>
                <c:pt idx="241">
                  <c:v>1.5303015873015873</c:v>
                </c:pt>
                <c:pt idx="242">
                  <c:v>1.4439565217391301</c:v>
                </c:pt>
                <c:pt idx="243">
                  <c:v>1.3242898550724631</c:v>
                </c:pt>
                <c:pt idx="244">
                  <c:v>1.4165003813882524</c:v>
                </c:pt>
                <c:pt idx="245">
                  <c:v>1.5018930659983283</c:v>
                </c:pt>
                <c:pt idx="246">
                  <c:v>1.6059565580618205</c:v>
                </c:pt>
                <c:pt idx="247">
                  <c:v>1.472412698412698</c:v>
                </c:pt>
                <c:pt idx="248">
                  <c:v>1.4540793650793649</c:v>
                </c:pt>
                <c:pt idx="249">
                  <c:v>1.3826825396825395</c:v>
                </c:pt>
              </c:numCache>
            </c:numRef>
          </c:val>
          <c:smooth val="0"/>
          <c:extLst>
            <c:ext xmlns:c16="http://schemas.microsoft.com/office/drawing/2014/chart" uri="{C3380CC4-5D6E-409C-BE32-E72D297353CC}">
              <c16:uniqueId val="{00000001-86E1-49A5-AEE0-FEFC9308C036}"/>
            </c:ext>
          </c:extLst>
        </c:ser>
        <c:dLbls>
          <c:showLegendKey val="0"/>
          <c:showVal val="0"/>
          <c:showCatName val="0"/>
          <c:showSerName val="0"/>
          <c:showPercent val="0"/>
          <c:showBubbleSize val="0"/>
        </c:dLbls>
        <c:smooth val="0"/>
        <c:axId val="700770944"/>
        <c:axId val="700785024"/>
      </c:lineChart>
      <c:dateAx>
        <c:axId val="700770944"/>
        <c:scaling>
          <c:orientation val="minMax"/>
          <c:max val="45231"/>
          <c:min val="37622"/>
        </c:scaling>
        <c:delete val="0"/>
        <c:axPos val="b"/>
        <c:numFmt formatCode="yyyy" sourceLinked="0"/>
        <c:majorTickMark val="out"/>
        <c:minorTickMark val="none"/>
        <c:tickLblPos val="nextTo"/>
        <c:crossAx val="700785024"/>
        <c:crossesAt val="-50"/>
        <c:auto val="1"/>
        <c:lblOffset val="100"/>
        <c:baseTimeUnit val="months"/>
        <c:majorUnit val="12"/>
        <c:majorTimeUnit val="months"/>
      </c:dateAx>
      <c:valAx>
        <c:axId val="70078502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0770944"/>
        <c:crosses val="autoZero"/>
        <c:crossBetween val="between"/>
      </c:valAx>
    </c:plotArea>
    <c:legend>
      <c:legendPos val="r"/>
      <c:layout>
        <c:manualLayout>
          <c:xMode val="edge"/>
          <c:yMode val="edge"/>
          <c:x val="8.0734663935509471E-4"/>
          <c:y val="0.94104725186790561"/>
          <c:w val="0.56520767211790834"/>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23282017779179E-2"/>
          <c:y val="6.7472528745236016E-2"/>
          <c:w val="0.93668248628676254"/>
          <c:h val="0.82311763065959964"/>
        </c:manualLayout>
      </c:layout>
      <c:lineChart>
        <c:grouping val="standard"/>
        <c:varyColors val="0"/>
        <c:ser>
          <c:idx val="0"/>
          <c:order val="0"/>
          <c:tx>
            <c:strRef>
              <c:f>'Stiliseret boligbyrde'!$B$6</c:f>
              <c:strCache>
                <c:ptCount val="1"/>
                <c:pt idx="0">
                  <c:v>Stiliseret boligbyrde</c:v>
                </c:pt>
              </c:strCache>
            </c:strRef>
          </c:tx>
          <c:marker>
            <c:symbol val="none"/>
          </c:marker>
          <c:cat>
            <c:numRef>
              <c:f>'Stiliseret boligbyrde'!$A$7:$A$177</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'Stiliseret boligbyrde'!$B$7:$B$177</c:f>
              <c:numCache>
                <c:formatCode>0.00</c:formatCode>
                <c:ptCount val="171"/>
                <c:pt idx="0">
                  <c:v>32.696908164333934</c:v>
                </c:pt>
                <c:pt idx="1">
                  <c:v>31.315184533921745</c:v>
                </c:pt>
                <c:pt idx="2">
                  <c:v>30.557657120256245</c:v>
                </c:pt>
                <c:pt idx="3">
                  <c:v>29.389882432816243</c:v>
                </c:pt>
                <c:pt idx="4">
                  <c:v>30.239044386466226</c:v>
                </c:pt>
                <c:pt idx="5">
                  <c:v>29.212812513395381</c:v>
                </c:pt>
                <c:pt idx="6">
                  <c:v>28.510784301486179</c:v>
                </c:pt>
                <c:pt idx="7">
                  <c:v>27.505209545571542</c:v>
                </c:pt>
                <c:pt idx="8">
                  <c:v>26.173039089321314</c:v>
                </c:pt>
                <c:pt idx="9">
                  <c:v>26.62131024035445</c:v>
                </c:pt>
                <c:pt idx="10">
                  <c:v>26.923580579446369</c:v>
                </c:pt>
                <c:pt idx="11">
                  <c:v>26.604960796792611</c:v>
                </c:pt>
                <c:pt idx="12">
                  <c:v>25.697382790907131</c:v>
                </c:pt>
                <c:pt idx="13">
                  <c:v>26.310059437815497</c:v>
                </c:pt>
                <c:pt idx="14">
                  <c:v>26.740614250979057</c:v>
                </c:pt>
                <c:pt idx="15">
                  <c:v>27.470718763187918</c:v>
                </c:pt>
                <c:pt idx="16">
                  <c:v>29.213977606258414</c:v>
                </c:pt>
                <c:pt idx="17">
                  <c:v>28.84162565040835</c:v>
                </c:pt>
                <c:pt idx="18">
                  <c:v>28.765227385620452</c:v>
                </c:pt>
                <c:pt idx="19">
                  <c:v>28.771096233838623</c:v>
                </c:pt>
                <c:pt idx="20">
                  <c:v>29.001438386530186</c:v>
                </c:pt>
                <c:pt idx="21">
                  <c:v>29.076832842525995</c:v>
                </c:pt>
                <c:pt idx="22">
                  <c:v>29.405636447874443</c:v>
                </c:pt>
                <c:pt idx="23">
                  <c:v>30.343205294988639</c:v>
                </c:pt>
                <c:pt idx="24">
                  <c:v>38.430405929902747</c:v>
                </c:pt>
                <c:pt idx="25">
                  <c:v>38.347329309647776</c:v>
                </c:pt>
                <c:pt idx="26">
                  <c:v>38.679134146920255</c:v>
                </c:pt>
                <c:pt idx="27">
                  <c:v>38.670280602198957</c:v>
                </c:pt>
                <c:pt idx="28">
                  <c:v>37.878115623817145</c:v>
                </c:pt>
                <c:pt idx="29">
                  <c:v>36.604177626897524</c:v>
                </c:pt>
                <c:pt idx="30">
                  <c:v>35.424175329156142</c:v>
                </c:pt>
                <c:pt idx="31">
                  <c:v>33.980714147593851</c:v>
                </c:pt>
                <c:pt idx="32">
                  <c:v>32.252035542143169</c:v>
                </c:pt>
                <c:pt idx="33">
                  <c:v>32.05003467173259</c:v>
                </c:pt>
                <c:pt idx="34">
                  <c:v>31.71122168328775</c:v>
                </c:pt>
                <c:pt idx="35">
                  <c:v>32.352654764694897</c:v>
                </c:pt>
                <c:pt idx="36">
                  <c:v>30.38661425920354</c:v>
                </c:pt>
                <c:pt idx="37">
                  <c:v>30.08528019611375</c:v>
                </c:pt>
                <c:pt idx="38">
                  <c:v>29.742149069224688</c:v>
                </c:pt>
                <c:pt idx="39">
                  <c:v>29.284977894473617</c:v>
                </c:pt>
                <c:pt idx="40">
                  <c:v>28.573751686792406</c:v>
                </c:pt>
                <c:pt idx="41">
                  <c:v>24.781349485269811</c:v>
                </c:pt>
                <c:pt idx="42">
                  <c:v>24.638556916088362</c:v>
                </c:pt>
                <c:pt idx="43">
                  <c:v>24.569794919535017</c:v>
                </c:pt>
                <c:pt idx="44">
                  <c:v>23.834998614792081</c:v>
                </c:pt>
                <c:pt idx="45">
                  <c:v>24.014144015625003</c:v>
                </c:pt>
                <c:pt idx="46">
                  <c:v>23.972000817038246</c:v>
                </c:pt>
                <c:pt idx="47">
                  <c:v>23.234159645487235</c:v>
                </c:pt>
                <c:pt idx="48">
                  <c:v>20.477550639424507</c:v>
                </c:pt>
                <c:pt idx="49">
                  <c:v>19.195820613497389</c:v>
                </c:pt>
                <c:pt idx="50">
                  <c:v>19.365202659022373</c:v>
                </c:pt>
                <c:pt idx="51">
                  <c:v>19.438891463901243</c:v>
                </c:pt>
                <c:pt idx="52">
                  <c:v>19.688347692668113</c:v>
                </c:pt>
                <c:pt idx="53">
                  <c:v>20.477334210322169</c:v>
                </c:pt>
                <c:pt idx="54">
                  <c:v>20.769670478566937</c:v>
                </c:pt>
                <c:pt idx="55">
                  <c:v>20.510575135580897</c:v>
                </c:pt>
                <c:pt idx="56">
                  <c:v>21.257879943268311</c:v>
                </c:pt>
                <c:pt idx="57">
                  <c:v>21.015023218031356</c:v>
                </c:pt>
                <c:pt idx="58">
                  <c:v>21.239946114643757</c:v>
                </c:pt>
                <c:pt idx="59">
                  <c:v>21.082424003391719</c:v>
                </c:pt>
                <c:pt idx="60">
                  <c:v>21.242782576859696</c:v>
                </c:pt>
                <c:pt idx="61">
                  <c:v>21.540576781721118</c:v>
                </c:pt>
                <c:pt idx="62">
                  <c:v>22.368536345454672</c:v>
                </c:pt>
                <c:pt idx="63">
                  <c:v>22.12838779498653</c:v>
                </c:pt>
                <c:pt idx="64">
                  <c:v>22.792673108642479</c:v>
                </c:pt>
                <c:pt idx="65">
                  <c:v>22.819790595889383</c:v>
                </c:pt>
                <c:pt idx="66">
                  <c:v>22.785267543433012</c:v>
                </c:pt>
                <c:pt idx="67">
                  <c:v>23.083833927620205</c:v>
                </c:pt>
                <c:pt idx="68">
                  <c:v>22.762834857181854</c:v>
                </c:pt>
                <c:pt idx="69">
                  <c:v>23.570167232820431</c:v>
                </c:pt>
                <c:pt idx="70">
                  <c:v>23.03409998250881</c:v>
                </c:pt>
                <c:pt idx="71">
                  <c:v>23.675734533330051</c:v>
                </c:pt>
                <c:pt idx="72">
                  <c:v>26.217240396208965</c:v>
                </c:pt>
                <c:pt idx="73">
                  <c:v>26.512788718355459</c:v>
                </c:pt>
                <c:pt idx="74">
                  <c:v>26.837321323004318</c:v>
                </c:pt>
                <c:pt idx="75">
                  <c:v>27.704518331958841</c:v>
                </c:pt>
                <c:pt idx="76">
                  <c:v>30.406750193113005</c:v>
                </c:pt>
                <c:pt idx="77">
                  <c:v>30.609636089671064</c:v>
                </c:pt>
                <c:pt idx="78">
                  <c:v>32.128940223218031</c:v>
                </c:pt>
                <c:pt idx="79">
                  <c:v>31.782340543628877</c:v>
                </c:pt>
                <c:pt idx="80">
                  <c:v>31.689058834014165</c:v>
                </c:pt>
                <c:pt idx="81">
                  <c:v>31.5352899944704</c:v>
                </c:pt>
                <c:pt idx="82">
                  <c:v>31.196672091758725</c:v>
                </c:pt>
                <c:pt idx="83">
                  <c:v>29.718822209428211</c:v>
                </c:pt>
                <c:pt idx="84">
                  <c:v>30.526627208534457</c:v>
                </c:pt>
                <c:pt idx="85">
                  <c:v>30.281715168081888</c:v>
                </c:pt>
                <c:pt idx="86">
                  <c:v>29.380960512399351</c:v>
                </c:pt>
                <c:pt idx="87">
                  <c:v>28.700275441541351</c:v>
                </c:pt>
                <c:pt idx="88">
                  <c:v>27.549778098545449</c:v>
                </c:pt>
                <c:pt idx="89">
                  <c:v>27.730997776113483</c:v>
                </c:pt>
                <c:pt idx="90">
                  <c:v>28.326102842430416</c:v>
                </c:pt>
                <c:pt idx="91">
                  <c:v>28.627609934767339</c:v>
                </c:pt>
                <c:pt idx="92">
                  <c:v>28.739396457358112</c:v>
                </c:pt>
                <c:pt idx="93">
                  <c:v>29.377239085172697</c:v>
                </c:pt>
                <c:pt idx="94">
                  <c:v>28.245650041563582</c:v>
                </c:pt>
                <c:pt idx="95">
                  <c:v>29.312659910318459</c:v>
                </c:pt>
                <c:pt idx="96">
                  <c:v>28.406708527058147</c:v>
                </c:pt>
                <c:pt idx="97">
                  <c:v>29.987512381760528</c:v>
                </c:pt>
                <c:pt idx="98">
                  <c:v>30.989081153005117</c:v>
                </c:pt>
                <c:pt idx="99">
                  <c:v>32.598222259336254</c:v>
                </c:pt>
                <c:pt idx="100">
                  <c:v>34.366625136195559</c:v>
                </c:pt>
                <c:pt idx="101">
                  <c:v>34.866708837600697</c:v>
                </c:pt>
                <c:pt idx="102">
                  <c:v>37.579585314958834</c:v>
                </c:pt>
                <c:pt idx="103">
                  <c:v>37.887346926047783</c:v>
                </c:pt>
                <c:pt idx="104">
                  <c:v>39.239439773251</c:v>
                </c:pt>
                <c:pt idx="105">
                  <c:v>38.335207517821694</c:v>
                </c:pt>
                <c:pt idx="106">
                  <c:v>40.151978675707788</c:v>
                </c:pt>
                <c:pt idx="107">
                  <c:v>37.6192054034913</c:v>
                </c:pt>
                <c:pt idx="108">
                  <c:v>37.373094929752774</c:v>
                </c:pt>
                <c:pt idx="109">
                  <c:v>38.665820391144578</c:v>
                </c:pt>
                <c:pt idx="110">
                  <c:v>39.553340054036553</c:v>
                </c:pt>
                <c:pt idx="111">
                  <c:v>39.729338943983024</c:v>
                </c:pt>
                <c:pt idx="112">
                  <c:v>33.065312957968047</c:v>
                </c:pt>
                <c:pt idx="113">
                  <c:v>33.771493886197106</c:v>
                </c:pt>
                <c:pt idx="114">
                  <c:v>32.583885510349099</c:v>
                </c:pt>
                <c:pt idx="115">
                  <c:v>30.492732205015741</c:v>
                </c:pt>
                <c:pt idx="116">
                  <c:v>31.598852599052908</c:v>
                </c:pt>
                <c:pt idx="117">
                  <c:v>30.668482490676265</c:v>
                </c:pt>
                <c:pt idx="118">
                  <c:v>28.336063090389363</c:v>
                </c:pt>
                <c:pt idx="119">
                  <c:v>28.640693895328305</c:v>
                </c:pt>
                <c:pt idx="120">
                  <c:v>29.406122664175562</c:v>
                </c:pt>
                <c:pt idx="121">
                  <c:v>28.91337299577275</c:v>
                </c:pt>
                <c:pt idx="122">
                  <c:v>28.019848048784805</c:v>
                </c:pt>
                <c:pt idx="123">
                  <c:v>27.909518333107069</c:v>
                </c:pt>
                <c:pt idx="124">
                  <c:v>26.176284350168924</c:v>
                </c:pt>
                <c:pt idx="125">
                  <c:v>26.126734499741488</c:v>
                </c:pt>
                <c:pt idx="126">
                  <c:v>25.366165121194793</c:v>
                </c:pt>
                <c:pt idx="127">
                  <c:v>25.853416580124208</c:v>
                </c:pt>
                <c:pt idx="128">
                  <c:v>26.121213725736862</c:v>
                </c:pt>
                <c:pt idx="129">
                  <c:v>25.173132683894007</c:v>
                </c:pt>
                <c:pt idx="130">
                  <c:v>25.425372590651552</c:v>
                </c:pt>
                <c:pt idx="131">
                  <c:v>24.265921403411273</c:v>
                </c:pt>
                <c:pt idx="132">
                  <c:v>24.94096293324165</c:v>
                </c:pt>
                <c:pt idx="133">
                  <c:v>24.8175831005681</c:v>
                </c:pt>
                <c:pt idx="134">
                  <c:v>24.449005524617675</c:v>
                </c:pt>
                <c:pt idx="135">
                  <c:v>23.659770140323882</c:v>
                </c:pt>
                <c:pt idx="136">
                  <c:v>24.080997987846992</c:v>
                </c:pt>
                <c:pt idx="137">
                  <c:v>24.691452580722999</c:v>
                </c:pt>
                <c:pt idx="138">
                  <c:v>25.847514366661557</c:v>
                </c:pt>
                <c:pt idx="139">
                  <c:v>25.854315285883054</c:v>
                </c:pt>
                <c:pt idx="140">
                  <c:v>25.445519771702578</c:v>
                </c:pt>
                <c:pt idx="141">
                  <c:v>25.23767311678094</c:v>
                </c:pt>
                <c:pt idx="142">
                  <c:v>24.812580099977257</c:v>
                </c:pt>
                <c:pt idx="143">
                  <c:v>24.43714932636929</c:v>
                </c:pt>
                <c:pt idx="144">
                  <c:v>24.817170574911323</c:v>
                </c:pt>
                <c:pt idx="145">
                  <c:v>25.084238866471487</c:v>
                </c:pt>
                <c:pt idx="146">
                  <c:v>24.794446542687044</c:v>
                </c:pt>
                <c:pt idx="147">
                  <c:v>24.62549312532208</c:v>
                </c:pt>
                <c:pt idx="148">
                  <c:v>25.226482117852964</c:v>
                </c:pt>
                <c:pt idx="149">
                  <c:v>24.986258698854744</c:v>
                </c:pt>
                <c:pt idx="150">
                  <c:v>24.83158177581894</c:v>
                </c:pt>
                <c:pt idx="151">
                  <c:v>24.796832110306486</c:v>
                </c:pt>
                <c:pt idx="152">
                  <c:v>24.517859362943575</c:v>
                </c:pt>
                <c:pt idx="153">
                  <c:v>24.152557812246982</c:v>
                </c:pt>
                <c:pt idx="154">
                  <c:v>23.81475249062327</c:v>
                </c:pt>
                <c:pt idx="155">
                  <c:v>23.961288788562658</c:v>
                </c:pt>
                <c:pt idx="156">
                  <c:v>23.907976236548397</c:v>
                </c:pt>
                <c:pt idx="157">
                  <c:v>24.396482713027783</c:v>
                </c:pt>
                <c:pt idx="158">
                  <c:v>24.177785409874673</c:v>
                </c:pt>
                <c:pt idx="159">
                  <c:v>22.288311395585829</c:v>
                </c:pt>
                <c:pt idx="160">
                  <c:v>25.02385117251373</c:v>
                </c:pt>
                <c:pt idx="161">
                  <c:v>26.335082057963771</c:v>
                </c:pt>
                <c:pt idx="162">
                  <c:v>26.566732739716389</c:v>
                </c:pt>
                <c:pt idx="163">
                  <c:v>25.992312008279377</c:v>
                </c:pt>
                <c:pt idx="164">
                  <c:v>26.252331288514426</c:v>
                </c:pt>
                <c:pt idx="165">
                  <c:v>28.539257488894506</c:v>
                </c:pt>
                <c:pt idx="166">
                  <c:v>27.700738064292153</c:v>
                </c:pt>
                <c:pt idx="167">
                  <c:v>27.256299854299012</c:v>
                </c:pt>
                <c:pt idx="168">
                  <c:v>25.250036250752832</c:v>
                </c:pt>
                <c:pt idx="169">
                  <c:v>29.333790019613012</c:v>
                </c:pt>
                <c:pt idx="170">
                  <c:v>29.714615577312184</c:v>
                </c:pt>
              </c:numCache>
            </c:numRef>
          </c:val>
          <c:smooth val="0"/>
          <c:extLst>
            <c:ext xmlns:c16="http://schemas.microsoft.com/office/drawing/2014/chart" uri="{C3380CC4-5D6E-409C-BE32-E72D297353CC}">
              <c16:uniqueId val="{00000000-5868-4503-ACEB-9EC4CF0474CE}"/>
            </c:ext>
          </c:extLst>
        </c:ser>
        <c:dLbls>
          <c:showLegendKey val="0"/>
          <c:showVal val="0"/>
          <c:showCatName val="0"/>
          <c:showSerName val="0"/>
          <c:showPercent val="0"/>
          <c:showBubbleSize val="0"/>
        </c:dLbls>
        <c:smooth val="0"/>
        <c:axId val="701172352"/>
        <c:axId val="701178240"/>
      </c:lineChart>
      <c:dateAx>
        <c:axId val="701172352"/>
        <c:scaling>
          <c:orientation val="minMax"/>
          <c:min val="29587"/>
        </c:scaling>
        <c:delete val="0"/>
        <c:axPos val="b"/>
        <c:numFmt formatCode="yyyy" sourceLinked="0"/>
        <c:majorTickMark val="out"/>
        <c:minorTickMark val="out"/>
        <c:tickLblPos val="nextTo"/>
        <c:crossAx val="701178240"/>
        <c:crossesAt val="-50"/>
        <c:auto val="1"/>
        <c:lblOffset val="100"/>
        <c:baseTimeUnit val="months"/>
        <c:majorUnit val="24"/>
        <c:majorTimeUnit val="months"/>
        <c:minorUnit val="12"/>
        <c:minorTimeUnit val="months"/>
      </c:dateAx>
      <c:valAx>
        <c:axId val="701178240"/>
        <c:scaling>
          <c:orientation val="minMax"/>
          <c:max val="45"/>
        </c:scaling>
        <c:delete val="0"/>
        <c:axPos val="l"/>
        <c:majorGridlines>
          <c:spPr>
            <a:ln>
              <a:solidFill>
                <a:schemeClr val="accent6"/>
              </a:solidFill>
            </a:ln>
          </c:spPr>
        </c:majorGridlines>
        <c:numFmt formatCode="0" sourceLinked="0"/>
        <c:majorTickMark val="out"/>
        <c:minorTickMark val="none"/>
        <c:tickLblPos val="nextTo"/>
        <c:spPr>
          <a:ln>
            <a:noFill/>
          </a:ln>
        </c:spPr>
        <c:crossAx val="701172352"/>
        <c:crosses val="autoZero"/>
        <c:crossBetween val="between"/>
      </c:valAx>
    </c:plotArea>
    <c:legend>
      <c:legendPos val="r"/>
      <c:layout>
        <c:manualLayout>
          <c:xMode val="edge"/>
          <c:yMode val="edge"/>
          <c:x val="8.0734663935509471E-4"/>
          <c:y val="0.94104725186790561"/>
          <c:w val="0.22327295241940909"/>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8412837853842E-2"/>
          <c:y val="6.5371210691980028E-2"/>
          <c:w val="0.92164676164178916"/>
          <c:h val="0.82521887246041348"/>
        </c:manualLayout>
      </c:layout>
      <c:lineChart>
        <c:grouping val="standard"/>
        <c:varyColors val="0"/>
        <c:ser>
          <c:idx val="0"/>
          <c:order val="0"/>
          <c:tx>
            <c:v>Udlån/BNP</c:v>
          </c:tx>
          <c:spPr>
            <a:ln>
              <a:solidFill>
                <a:schemeClr val="accent1"/>
              </a:solidFill>
            </a:ln>
          </c:spPr>
          <c:marker>
            <c:symbol val="none"/>
          </c:marker>
          <c:cat>
            <c:numRef>
              <c:f>Kreditvækst!$A$7:$A$528</c:f>
              <c:numCache>
                <c:formatCode>m/d/yyyy</c:formatCode>
                <c:ptCount val="179"/>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numCache>
            </c:numRef>
          </c:cat>
          <c:val>
            <c:numRef>
              <c:f>Kreditvækst!$E$7:$E$528</c:f>
              <c:numCache>
                <c:formatCode>0.00</c:formatCode>
                <c:ptCount val="179"/>
                <c:pt idx="4">
                  <c:v>-1.0059055692419827</c:v>
                </c:pt>
                <c:pt idx="5">
                  <c:v>-1.5000674826309845</c:v>
                </c:pt>
                <c:pt idx="6">
                  <c:v>-1.6014497422714769</c:v>
                </c:pt>
                <c:pt idx="7">
                  <c:v>-0.55106570377938535</c:v>
                </c:pt>
                <c:pt idx="8">
                  <c:v>1.0341179719057125</c:v>
                </c:pt>
                <c:pt idx="9">
                  <c:v>2.6926140499158535</c:v>
                </c:pt>
                <c:pt idx="10">
                  <c:v>1.2215196296359476</c:v>
                </c:pt>
                <c:pt idx="11">
                  <c:v>-0.53396020019925716</c:v>
                </c:pt>
                <c:pt idx="12">
                  <c:v>-2.5009812312028812</c:v>
                </c:pt>
                <c:pt idx="13">
                  <c:v>-4.5497453927709763</c:v>
                </c:pt>
                <c:pt idx="14">
                  <c:v>-5.3705915467492034</c:v>
                </c:pt>
                <c:pt idx="15">
                  <c:v>-6.2516476040370144</c:v>
                </c:pt>
                <c:pt idx="16">
                  <c:v>-5.9603568987186222</c:v>
                </c:pt>
                <c:pt idx="17">
                  <c:v>-4.1552568051185679</c:v>
                </c:pt>
                <c:pt idx="18">
                  <c:v>-1.9285692679459787</c:v>
                </c:pt>
                <c:pt idx="19">
                  <c:v>1.0993015693170127</c:v>
                </c:pt>
                <c:pt idx="20">
                  <c:v>3.0898392833649924</c:v>
                </c:pt>
                <c:pt idx="21">
                  <c:v>4.4754888274679105</c:v>
                </c:pt>
                <c:pt idx="22">
                  <c:v>4.4970812610413358</c:v>
                </c:pt>
                <c:pt idx="23">
                  <c:v>5.3289959733373804</c:v>
                </c:pt>
                <c:pt idx="24">
                  <c:v>5.7337167153643787</c:v>
                </c:pt>
                <c:pt idx="25">
                  <c:v>5.9630242622405349</c:v>
                </c:pt>
                <c:pt idx="26">
                  <c:v>6.311042082862639</c:v>
                </c:pt>
                <c:pt idx="27">
                  <c:v>11.929306531425187</c:v>
                </c:pt>
                <c:pt idx="28">
                  <c:v>12.234773202657845</c:v>
                </c:pt>
                <c:pt idx="29">
                  <c:v>13.103278683377152</c:v>
                </c:pt>
                <c:pt idx="30">
                  <c:v>13.829504047194607</c:v>
                </c:pt>
                <c:pt idx="31">
                  <c:v>10.409853158673998</c:v>
                </c:pt>
                <c:pt idx="32">
                  <c:v>8.8802035232088183</c:v>
                </c:pt>
                <c:pt idx="33">
                  <c:v>7.6051247697719537</c:v>
                </c:pt>
                <c:pt idx="34">
                  <c:v>7.4190794762860168</c:v>
                </c:pt>
                <c:pt idx="35">
                  <c:v>7.0568280628537261</c:v>
                </c:pt>
                <c:pt idx="36">
                  <c:v>5.8960825317459609</c:v>
                </c:pt>
                <c:pt idx="37">
                  <c:v>4.9976086481204218</c:v>
                </c:pt>
                <c:pt idx="38">
                  <c:v>4.7521447849978138</c:v>
                </c:pt>
                <c:pt idx="39">
                  <c:v>4.3068243488555646</c:v>
                </c:pt>
                <c:pt idx="40">
                  <c:v>3.9814847752297267</c:v>
                </c:pt>
                <c:pt idx="41">
                  <c:v>3.2239922547392164</c:v>
                </c:pt>
                <c:pt idx="42">
                  <c:v>1.944696975077842</c:v>
                </c:pt>
                <c:pt idx="43">
                  <c:v>1.2417573350432809</c:v>
                </c:pt>
                <c:pt idx="44">
                  <c:v>2.349190215456054</c:v>
                </c:pt>
                <c:pt idx="45">
                  <c:v>1.013126349886817</c:v>
                </c:pt>
                <c:pt idx="46">
                  <c:v>1.0371710081519048</c:v>
                </c:pt>
                <c:pt idx="47">
                  <c:v>-0.69583044424673668</c:v>
                </c:pt>
                <c:pt idx="48">
                  <c:v>0.39361305215654951</c:v>
                </c:pt>
                <c:pt idx="49">
                  <c:v>1.7648039356717327</c:v>
                </c:pt>
                <c:pt idx="50">
                  <c:v>-1.7136643138471186E-2</c:v>
                </c:pt>
                <c:pt idx="51">
                  <c:v>2.6280063457151392E-2</c:v>
                </c:pt>
                <c:pt idx="52">
                  <c:v>-2.4635022746998581</c:v>
                </c:pt>
                <c:pt idx="53">
                  <c:v>-4.1211312176119179</c:v>
                </c:pt>
                <c:pt idx="54">
                  <c:v>-4.2294827540602764</c:v>
                </c:pt>
                <c:pt idx="55">
                  <c:v>-7.1896883242218657</c:v>
                </c:pt>
                <c:pt idx="56">
                  <c:v>-7.3170284086844006</c:v>
                </c:pt>
                <c:pt idx="57">
                  <c:v>-6.7910239078759922</c:v>
                </c:pt>
                <c:pt idx="58">
                  <c:v>-5.2111223670121998</c:v>
                </c:pt>
                <c:pt idx="59">
                  <c:v>-3.636171516078146</c:v>
                </c:pt>
                <c:pt idx="60">
                  <c:v>-2.1718208683853768</c:v>
                </c:pt>
                <c:pt idx="61">
                  <c:v>-3.9722440817707927</c:v>
                </c:pt>
                <c:pt idx="62">
                  <c:v>-6.2378221856087768</c:v>
                </c:pt>
                <c:pt idx="63">
                  <c:v>-7.5488120770213607</c:v>
                </c:pt>
                <c:pt idx="64">
                  <c:v>-8.6532637511088968</c:v>
                </c:pt>
                <c:pt idx="65">
                  <c:v>-6.6508717380462272</c:v>
                </c:pt>
                <c:pt idx="66">
                  <c:v>-4.3569405670411232</c:v>
                </c:pt>
                <c:pt idx="67">
                  <c:v>-1.0113007635347837</c:v>
                </c:pt>
                <c:pt idx="68">
                  <c:v>1.3935920633764143</c:v>
                </c:pt>
                <c:pt idx="69">
                  <c:v>1.0675098214989909</c:v>
                </c:pt>
                <c:pt idx="70">
                  <c:v>1.3269113505769869</c:v>
                </c:pt>
                <c:pt idx="71">
                  <c:v>-0.3680075321969678</c:v>
                </c:pt>
                <c:pt idx="72">
                  <c:v>-0.821352447704915</c:v>
                </c:pt>
                <c:pt idx="73">
                  <c:v>9.103189185157845E-2</c:v>
                </c:pt>
                <c:pt idx="74">
                  <c:v>1.3517250194239994</c:v>
                </c:pt>
                <c:pt idx="75">
                  <c:v>2.175045570352574</c:v>
                </c:pt>
                <c:pt idx="76">
                  <c:v>2.9674671762017324</c:v>
                </c:pt>
                <c:pt idx="77">
                  <c:v>5.1259090774250282</c:v>
                </c:pt>
                <c:pt idx="78">
                  <c:v>5.5089947879148449</c:v>
                </c:pt>
                <c:pt idx="79">
                  <c:v>5.8621754712198326</c:v>
                </c:pt>
                <c:pt idx="80">
                  <c:v>6.9539244771602116</c:v>
                </c:pt>
                <c:pt idx="81">
                  <c:v>5.2388760702245518</c:v>
                </c:pt>
                <c:pt idx="82">
                  <c:v>3.0648559385031859</c:v>
                </c:pt>
                <c:pt idx="83">
                  <c:v>3.4761739334533637</c:v>
                </c:pt>
                <c:pt idx="84">
                  <c:v>4.8309560936035334</c:v>
                </c:pt>
                <c:pt idx="85">
                  <c:v>2.486162688152338</c:v>
                </c:pt>
                <c:pt idx="86">
                  <c:v>6.3970415131331171</c:v>
                </c:pt>
                <c:pt idx="87">
                  <c:v>4.621028055165155</c:v>
                </c:pt>
                <c:pt idx="88">
                  <c:v>1.4884973657938394</c:v>
                </c:pt>
                <c:pt idx="89">
                  <c:v>4.5547976399961998</c:v>
                </c:pt>
                <c:pt idx="90">
                  <c:v>3.0112071258436623</c:v>
                </c:pt>
                <c:pt idx="91">
                  <c:v>6.5985399200728878</c:v>
                </c:pt>
                <c:pt idx="92">
                  <c:v>5.4809097027582077</c:v>
                </c:pt>
                <c:pt idx="93">
                  <c:v>3.5088416795624022</c:v>
                </c:pt>
                <c:pt idx="94">
                  <c:v>3.481402853416804</c:v>
                </c:pt>
                <c:pt idx="95">
                  <c:v>0.19715215940310227</c:v>
                </c:pt>
                <c:pt idx="96">
                  <c:v>3.2483424914724113</c:v>
                </c:pt>
                <c:pt idx="97">
                  <c:v>5.1545861470818632</c:v>
                </c:pt>
                <c:pt idx="98">
                  <c:v>4.8814650472015053</c:v>
                </c:pt>
                <c:pt idx="99">
                  <c:v>4.8037760797395634</c:v>
                </c:pt>
                <c:pt idx="100">
                  <c:v>5.3327417672317079</c:v>
                </c:pt>
                <c:pt idx="101">
                  <c:v>4.4725860321408906</c:v>
                </c:pt>
                <c:pt idx="102">
                  <c:v>4.4582737723966481</c:v>
                </c:pt>
                <c:pt idx="103">
                  <c:v>6.6336316946544072</c:v>
                </c:pt>
                <c:pt idx="104">
                  <c:v>6.8799839555997222</c:v>
                </c:pt>
                <c:pt idx="105">
                  <c:v>8.391960057354142</c:v>
                </c:pt>
                <c:pt idx="106">
                  <c:v>8.8309093258051696</c:v>
                </c:pt>
                <c:pt idx="107">
                  <c:v>10.599914783234766</c:v>
                </c:pt>
                <c:pt idx="108">
                  <c:v>10.07546401531847</c:v>
                </c:pt>
                <c:pt idx="109">
                  <c:v>10.966280807864482</c:v>
                </c:pt>
                <c:pt idx="110">
                  <c:v>11.690717941491569</c:v>
                </c:pt>
                <c:pt idx="111">
                  <c:v>11.151623935617527</c:v>
                </c:pt>
                <c:pt idx="112">
                  <c:v>8.9755709879948853</c:v>
                </c:pt>
                <c:pt idx="113">
                  <c:v>7.0779384607039031</c:v>
                </c:pt>
                <c:pt idx="114">
                  <c:v>6.2799469146301634</c:v>
                </c:pt>
                <c:pt idx="115">
                  <c:v>5.9091419191936501</c:v>
                </c:pt>
                <c:pt idx="116">
                  <c:v>6.1860692083210767</c:v>
                </c:pt>
                <c:pt idx="117">
                  <c:v>5.5929017613620013</c:v>
                </c:pt>
                <c:pt idx="118">
                  <c:v>4.345539026112677</c:v>
                </c:pt>
                <c:pt idx="119">
                  <c:v>2.810216948406663</c:v>
                </c:pt>
                <c:pt idx="120">
                  <c:v>3.7425900701046677</c:v>
                </c:pt>
                <c:pt idx="121">
                  <c:v>4.7633113193819243</c:v>
                </c:pt>
                <c:pt idx="122">
                  <c:v>7.3154864863182345</c:v>
                </c:pt>
                <c:pt idx="123">
                  <c:v>8.4052249204654714</c:v>
                </c:pt>
                <c:pt idx="124">
                  <c:v>6.618909352306046</c:v>
                </c:pt>
                <c:pt idx="125">
                  <c:v>3.4462274339624344</c:v>
                </c:pt>
                <c:pt idx="126">
                  <c:v>-1.1006017270261848</c:v>
                </c:pt>
                <c:pt idx="127">
                  <c:v>-4.5189544111017943</c:v>
                </c:pt>
                <c:pt idx="128">
                  <c:v>-5.3266487731339236</c:v>
                </c:pt>
                <c:pt idx="129">
                  <c:v>-3.7791892590599008</c:v>
                </c:pt>
                <c:pt idx="130">
                  <c:v>0.29445772967202632</c:v>
                </c:pt>
                <c:pt idx="131">
                  <c:v>2.9300054919881857</c:v>
                </c:pt>
                <c:pt idx="132">
                  <c:v>4.226897561853904</c:v>
                </c:pt>
                <c:pt idx="133">
                  <c:v>4.0941647128120762</c:v>
                </c:pt>
                <c:pt idx="134">
                  <c:v>0.44812365506154972</c:v>
                </c:pt>
                <c:pt idx="135">
                  <c:v>0.48266059412407358</c:v>
                </c:pt>
                <c:pt idx="136">
                  <c:v>-0.98664969668798008</c:v>
                </c:pt>
                <c:pt idx="137">
                  <c:v>-1.8633339451371134</c:v>
                </c:pt>
                <c:pt idx="138">
                  <c:v>-1.092330216941606</c:v>
                </c:pt>
                <c:pt idx="139">
                  <c:v>-4.296938993339916</c:v>
                </c:pt>
                <c:pt idx="140">
                  <c:v>-3.9176414451958186</c:v>
                </c:pt>
                <c:pt idx="141">
                  <c:v>-3.8478847652721693</c:v>
                </c:pt>
                <c:pt idx="142">
                  <c:v>-1.5471959420839454</c:v>
                </c:pt>
                <c:pt idx="143">
                  <c:v>0.37582305721177711</c:v>
                </c:pt>
                <c:pt idx="144">
                  <c:v>0.65979857977449541</c:v>
                </c:pt>
                <c:pt idx="145">
                  <c:v>0.20703986239334338</c:v>
                </c:pt>
                <c:pt idx="146">
                  <c:v>-0.76875768626144536</c:v>
                </c:pt>
                <c:pt idx="147">
                  <c:v>-0.77305454472688107</c:v>
                </c:pt>
                <c:pt idx="148">
                  <c:v>-0.91641744601708153</c:v>
                </c:pt>
                <c:pt idx="149">
                  <c:v>0.4998111430971619</c:v>
                </c:pt>
                <c:pt idx="150">
                  <c:v>0.31906260642973194</c:v>
                </c:pt>
                <c:pt idx="151">
                  <c:v>-1.0164555767486094</c:v>
                </c:pt>
                <c:pt idx="152">
                  <c:v>-2.172532833233709</c:v>
                </c:pt>
                <c:pt idx="153">
                  <c:v>-3.3888837340700806</c:v>
                </c:pt>
                <c:pt idx="154">
                  <c:v>-4.642591018420883</c:v>
                </c:pt>
                <c:pt idx="155">
                  <c:v>-3.4082464587321559</c:v>
                </c:pt>
                <c:pt idx="156">
                  <c:v>-2.0465937564707271</c:v>
                </c:pt>
                <c:pt idx="157">
                  <c:v>-0.58866969323949636</c:v>
                </c:pt>
                <c:pt idx="158">
                  <c:v>-0.15866306547273057</c:v>
                </c:pt>
                <c:pt idx="159">
                  <c:v>0.28886590006078627</c:v>
                </c:pt>
                <c:pt idx="160">
                  <c:v>1.8105411072143474</c:v>
                </c:pt>
                <c:pt idx="161">
                  <c:v>2.76586431834831</c:v>
                </c:pt>
                <c:pt idx="162">
                  <c:v>4.2989190840914349</c:v>
                </c:pt>
                <c:pt idx="163">
                  <c:v>5.1818692755622342</c:v>
                </c:pt>
                <c:pt idx="164">
                  <c:v>2.9145742920202666</c:v>
                </c:pt>
                <c:pt idx="165">
                  <c:v>3.6374120604718341</c:v>
                </c:pt>
                <c:pt idx="166">
                  <c:v>-3.3615707029814645</c:v>
                </c:pt>
                <c:pt idx="167">
                  <c:v>-3.7938163735508623</c:v>
                </c:pt>
                <c:pt idx="168">
                  <c:v>-2.9517827733231861</c:v>
                </c:pt>
                <c:pt idx="169">
                  <c:v>-6.7542763207065875</c:v>
                </c:pt>
                <c:pt idx="170">
                  <c:v>-1.9707948365221606</c:v>
                </c:pt>
                <c:pt idx="171">
                  <c:v>-3.7659589124283799</c:v>
                </c:pt>
                <c:pt idx="172">
                  <c:v>-5.6923744823526468</c:v>
                </c:pt>
                <c:pt idx="173">
                  <c:v>-5.7556370864859545</c:v>
                </c:pt>
                <c:pt idx="174">
                  <c:v>-5.4693923731744416</c:v>
                </c:pt>
                <c:pt idx="175">
                  <c:v>-4.6905910430740878</c:v>
                </c:pt>
                <c:pt idx="176">
                  <c:v>-4.8149005957755397</c:v>
                </c:pt>
                <c:pt idx="177">
                  <c:v>-5.7167787536893</c:v>
                </c:pt>
              </c:numCache>
            </c:numRef>
          </c:val>
          <c:smooth val="0"/>
          <c:extLst>
            <c:ext xmlns:c16="http://schemas.microsoft.com/office/drawing/2014/chart" uri="{C3380CC4-5D6E-409C-BE32-E72D297353CC}">
              <c16:uniqueId val="{00000000-D0E5-4725-ADAD-02078DC79034}"/>
            </c:ext>
          </c:extLst>
        </c:ser>
        <c:ser>
          <c:idx val="1"/>
          <c:order val="1"/>
          <c:tx>
            <c:v>Kreditinstitutters udlån til erhverv</c:v>
          </c:tx>
          <c:marker>
            <c:symbol val="none"/>
          </c:marker>
          <c:cat>
            <c:numRef>
              <c:f>Kreditvækst!$A$7:$A$528</c:f>
              <c:numCache>
                <c:formatCode>m/d/yyyy</c:formatCode>
                <c:ptCount val="179"/>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numCache>
            </c:numRef>
          </c:cat>
          <c:val>
            <c:numRef>
              <c:f>Kreditvækst!$F$7:$F$528</c:f>
              <c:numCache>
                <c:formatCode>0.00</c:formatCode>
                <c:ptCount val="179"/>
                <c:pt idx="12">
                  <c:v>10.110982098534539</c:v>
                </c:pt>
                <c:pt idx="13">
                  <c:v>8.9422454716548305</c:v>
                </c:pt>
                <c:pt idx="14">
                  <c:v>8.8693195999870689</c:v>
                </c:pt>
                <c:pt idx="15">
                  <c:v>8.1618139768957256</c:v>
                </c:pt>
                <c:pt idx="16">
                  <c:v>8.0551197063614808</c:v>
                </c:pt>
                <c:pt idx="17">
                  <c:v>8.8633579544880483</c:v>
                </c:pt>
                <c:pt idx="18">
                  <c:v>9.5212355024768094</c:v>
                </c:pt>
                <c:pt idx="19">
                  <c:v>13.062246264354327</c:v>
                </c:pt>
                <c:pt idx="20">
                  <c:v>13.110601993165716</c:v>
                </c:pt>
                <c:pt idx="21">
                  <c:v>15.186392336608412</c:v>
                </c:pt>
                <c:pt idx="22">
                  <c:v>16.143545530069446</c:v>
                </c:pt>
                <c:pt idx="23">
                  <c:v>19.128340674597922</c:v>
                </c:pt>
                <c:pt idx="24">
                  <c:v>19.484053284859627</c:v>
                </c:pt>
                <c:pt idx="25">
                  <c:v>17.820149460734669</c:v>
                </c:pt>
                <c:pt idx="26">
                  <c:v>17.752342914364029</c:v>
                </c:pt>
                <c:pt idx="27">
                  <c:v>25.653082646704274</c:v>
                </c:pt>
                <c:pt idx="28">
                  <c:v>28.172218566552544</c:v>
                </c:pt>
                <c:pt idx="29">
                  <c:v>32.15449881463266</c:v>
                </c:pt>
                <c:pt idx="30">
                  <c:v>28.011776797770828</c:v>
                </c:pt>
                <c:pt idx="31">
                  <c:v>21.214784966433985</c:v>
                </c:pt>
                <c:pt idx="32">
                  <c:v>15.77593572704783</c:v>
                </c:pt>
                <c:pt idx="33">
                  <c:v>13.708738496139606</c:v>
                </c:pt>
                <c:pt idx="34">
                  <c:v>15.946085851848579</c:v>
                </c:pt>
                <c:pt idx="35">
                  <c:v>17.449943245944667</c:v>
                </c:pt>
                <c:pt idx="36">
                  <c:v>17.949926382690062</c:v>
                </c:pt>
                <c:pt idx="37">
                  <c:v>15.943168218480942</c:v>
                </c:pt>
                <c:pt idx="38">
                  <c:v>16.81243888417572</c:v>
                </c:pt>
                <c:pt idx="39">
                  <c:v>16.210156256648787</c:v>
                </c:pt>
                <c:pt idx="40">
                  <c:v>16.026243487342718</c:v>
                </c:pt>
                <c:pt idx="41">
                  <c:v>14.941501502325538</c:v>
                </c:pt>
                <c:pt idx="42">
                  <c:v>13.767573874345995</c:v>
                </c:pt>
                <c:pt idx="43">
                  <c:v>11.459178672827864</c:v>
                </c:pt>
                <c:pt idx="44">
                  <c:v>11.736494928060392</c:v>
                </c:pt>
                <c:pt idx="45">
                  <c:v>9.1846708086467324</c:v>
                </c:pt>
                <c:pt idx="46">
                  <c:v>10.274238677978143</c:v>
                </c:pt>
                <c:pt idx="47">
                  <c:v>5.2435006211799084</c:v>
                </c:pt>
                <c:pt idx="48">
                  <c:v>11.189244319021331</c:v>
                </c:pt>
                <c:pt idx="49">
                  <c:v>13.08168145730404</c:v>
                </c:pt>
                <c:pt idx="50">
                  <c:v>8.7711162759727337</c:v>
                </c:pt>
                <c:pt idx="51">
                  <c:v>9.1834359410362119</c:v>
                </c:pt>
                <c:pt idx="52">
                  <c:v>2.0338712802470793</c:v>
                </c:pt>
                <c:pt idx="53">
                  <c:v>-1.2863578598815262</c:v>
                </c:pt>
                <c:pt idx="54">
                  <c:v>-2.5495121679449007</c:v>
                </c:pt>
                <c:pt idx="55">
                  <c:v>-6.9339149362666603</c:v>
                </c:pt>
                <c:pt idx="56">
                  <c:v>-7.7492260217988935</c:v>
                </c:pt>
                <c:pt idx="57">
                  <c:v>-7.2543309744769751</c:v>
                </c:pt>
                <c:pt idx="58">
                  <c:v>-6.6669547060322802</c:v>
                </c:pt>
                <c:pt idx="59">
                  <c:v>-8.2989158956375153</c:v>
                </c:pt>
                <c:pt idx="60">
                  <c:v>-6.5398777258809933</c:v>
                </c:pt>
                <c:pt idx="61">
                  <c:v>-7.1633406454266186</c:v>
                </c:pt>
                <c:pt idx="62">
                  <c:v>-8.1745740507390359</c:v>
                </c:pt>
                <c:pt idx="63">
                  <c:v>-4.9705482639963776</c:v>
                </c:pt>
                <c:pt idx="64">
                  <c:v>-5.3740196037076249</c:v>
                </c:pt>
                <c:pt idx="65">
                  <c:v>-4.2697672262117408</c:v>
                </c:pt>
                <c:pt idx="66">
                  <c:v>-0.8892434828577378</c:v>
                </c:pt>
                <c:pt idx="67">
                  <c:v>1.5024099087467269</c:v>
                </c:pt>
                <c:pt idx="68">
                  <c:v>3.3292248986558581</c:v>
                </c:pt>
                <c:pt idx="69">
                  <c:v>2.9661365643833815</c:v>
                </c:pt>
                <c:pt idx="70">
                  <c:v>3.4757012831745815</c:v>
                </c:pt>
                <c:pt idx="71">
                  <c:v>1.6576452950629594</c:v>
                </c:pt>
                <c:pt idx="72">
                  <c:v>2.0758715981005649</c:v>
                </c:pt>
                <c:pt idx="73">
                  <c:v>3.7720190654329633</c:v>
                </c:pt>
                <c:pt idx="74">
                  <c:v>4.1758385721559099</c:v>
                </c:pt>
                <c:pt idx="75">
                  <c:v>5.5388869883740588</c:v>
                </c:pt>
                <c:pt idx="76">
                  <c:v>5.8681267321566866</c:v>
                </c:pt>
                <c:pt idx="77">
                  <c:v>6.8065018048590664</c:v>
                </c:pt>
                <c:pt idx="78">
                  <c:v>7.7403543114739737</c:v>
                </c:pt>
                <c:pt idx="79">
                  <c:v>8.4568312282780269</c:v>
                </c:pt>
                <c:pt idx="80">
                  <c:v>8.1595761641526821</c:v>
                </c:pt>
                <c:pt idx="81">
                  <c:v>10.680128627751383</c:v>
                </c:pt>
                <c:pt idx="82">
                  <c:v>8.7913215565209804</c:v>
                </c:pt>
                <c:pt idx="83">
                  <c:v>9.1517599624856061</c:v>
                </c:pt>
                <c:pt idx="84">
                  <c:v>6.5523951681715875</c:v>
                </c:pt>
                <c:pt idx="85">
                  <c:v>3.089419925689163</c:v>
                </c:pt>
                <c:pt idx="86">
                  <c:v>6.7373275176287883</c:v>
                </c:pt>
                <c:pt idx="87">
                  <c:v>3.8492382815447979</c:v>
                </c:pt>
                <c:pt idx="88">
                  <c:v>9.2785225777897153</c:v>
                </c:pt>
                <c:pt idx="89">
                  <c:v>8.4877504655499703</c:v>
                </c:pt>
                <c:pt idx="90">
                  <c:v>6.2259602906188816</c:v>
                </c:pt>
                <c:pt idx="91">
                  <c:v>7.9415197471166099</c:v>
                </c:pt>
                <c:pt idx="92">
                  <c:v>4.1693618006366062</c:v>
                </c:pt>
                <c:pt idx="93">
                  <c:v>4.4210542358610327</c:v>
                </c:pt>
                <c:pt idx="94">
                  <c:v>2.4646349880997453</c:v>
                </c:pt>
                <c:pt idx="95">
                  <c:v>2.2730198994382222</c:v>
                </c:pt>
                <c:pt idx="96">
                  <c:v>4.2023826021373667</c:v>
                </c:pt>
                <c:pt idx="97">
                  <c:v>5.220284755533755</c:v>
                </c:pt>
                <c:pt idx="98">
                  <c:v>5.3308542667718672</c:v>
                </c:pt>
                <c:pt idx="99">
                  <c:v>6.0695066202781867</c:v>
                </c:pt>
                <c:pt idx="100">
                  <c:v>6.3520896438571617</c:v>
                </c:pt>
                <c:pt idx="101">
                  <c:v>6.4681904483175234</c:v>
                </c:pt>
                <c:pt idx="102">
                  <c:v>7.3474789822496112</c:v>
                </c:pt>
                <c:pt idx="103">
                  <c:v>8.2655843449430222</c:v>
                </c:pt>
                <c:pt idx="104">
                  <c:v>8.1994044102917218</c:v>
                </c:pt>
                <c:pt idx="105">
                  <c:v>9.7186609221647799</c:v>
                </c:pt>
                <c:pt idx="106">
                  <c:v>10.275744335360093</c:v>
                </c:pt>
                <c:pt idx="107">
                  <c:v>13.589287161167384</c:v>
                </c:pt>
                <c:pt idx="108">
                  <c:v>12.832669203853975</c:v>
                </c:pt>
                <c:pt idx="109">
                  <c:v>15.083982598962775</c:v>
                </c:pt>
                <c:pt idx="110">
                  <c:v>16.323396989893936</c:v>
                </c:pt>
                <c:pt idx="111">
                  <c:v>15.658242060982808</c:v>
                </c:pt>
                <c:pt idx="112">
                  <c:v>16.986499278602473</c:v>
                </c:pt>
                <c:pt idx="113">
                  <c:v>15.541289774982904</c:v>
                </c:pt>
                <c:pt idx="114">
                  <c:v>15.280831176967723</c:v>
                </c:pt>
                <c:pt idx="115">
                  <c:v>16.552619133430603</c:v>
                </c:pt>
                <c:pt idx="116">
                  <c:v>14.991265623049731</c:v>
                </c:pt>
                <c:pt idx="117">
                  <c:v>14.403082267405253</c:v>
                </c:pt>
                <c:pt idx="118">
                  <c:v>12.72159296675679</c:v>
                </c:pt>
                <c:pt idx="119">
                  <c:v>10.815063143961346</c:v>
                </c:pt>
                <c:pt idx="120">
                  <c:v>5.7218519718585714</c:v>
                </c:pt>
                <c:pt idx="121">
                  <c:v>1.6694799033550867</c:v>
                </c:pt>
                <c:pt idx="122">
                  <c:v>-1.0149820079723981</c:v>
                </c:pt>
                <c:pt idx="123">
                  <c:v>-3.9812439191635907</c:v>
                </c:pt>
                <c:pt idx="124">
                  <c:v>-1.3125583091996296</c:v>
                </c:pt>
                <c:pt idx="125">
                  <c:v>-2.393654872510087E-2</c:v>
                </c:pt>
                <c:pt idx="126">
                  <c:v>0.25405889559362294</c:v>
                </c:pt>
                <c:pt idx="127">
                  <c:v>-0.52901174763975156</c:v>
                </c:pt>
                <c:pt idx="128">
                  <c:v>-1.5111280395670779</c:v>
                </c:pt>
                <c:pt idx="129">
                  <c:v>-3.4495570715172286</c:v>
                </c:pt>
                <c:pt idx="130">
                  <c:v>-2.3392787119333014</c:v>
                </c:pt>
                <c:pt idx="131">
                  <c:v>-3.3224515346267691</c:v>
                </c:pt>
                <c:pt idx="132">
                  <c:v>-2.4954588695664026</c:v>
                </c:pt>
                <c:pt idx="133">
                  <c:v>-0.90722071426292406</c:v>
                </c:pt>
                <c:pt idx="134">
                  <c:v>-2.3144537748315153</c:v>
                </c:pt>
                <c:pt idx="135">
                  <c:v>-2.5034210365665777</c:v>
                </c:pt>
                <c:pt idx="136">
                  <c:v>-3.1083795311987572</c:v>
                </c:pt>
                <c:pt idx="137">
                  <c:v>-3.3221867127825599</c:v>
                </c:pt>
                <c:pt idx="138">
                  <c:v>-1.0660453752160071</c:v>
                </c:pt>
                <c:pt idx="139">
                  <c:v>-0.22167271449501369</c:v>
                </c:pt>
                <c:pt idx="140">
                  <c:v>1.4568066260697954</c:v>
                </c:pt>
                <c:pt idx="141">
                  <c:v>0.73590203112230412</c:v>
                </c:pt>
                <c:pt idx="142">
                  <c:v>0.57140933105908065</c:v>
                </c:pt>
                <c:pt idx="143">
                  <c:v>1.5047957548044666</c:v>
                </c:pt>
                <c:pt idx="144">
                  <c:v>0.53445332130233059</c:v>
                </c:pt>
                <c:pt idx="145">
                  <c:v>1.4817535899178669</c:v>
                </c:pt>
                <c:pt idx="146">
                  <c:v>1.0042760845307308</c:v>
                </c:pt>
                <c:pt idx="147">
                  <c:v>0.44918793777399824</c:v>
                </c:pt>
                <c:pt idx="148">
                  <c:v>1.5436507136225908</c:v>
                </c:pt>
                <c:pt idx="149">
                  <c:v>2.1233727494670118</c:v>
                </c:pt>
                <c:pt idx="150">
                  <c:v>2.4499050866791716</c:v>
                </c:pt>
                <c:pt idx="151">
                  <c:v>3.4099103438187228</c:v>
                </c:pt>
                <c:pt idx="152">
                  <c:v>4.8496762031249085</c:v>
                </c:pt>
                <c:pt idx="153">
                  <c:v>4.2985855289317865</c:v>
                </c:pt>
                <c:pt idx="154">
                  <c:v>4.3270861957133366</c:v>
                </c:pt>
                <c:pt idx="155">
                  <c:v>2.4069440882704907</c:v>
                </c:pt>
                <c:pt idx="156">
                  <c:v>1.6129786936273094</c:v>
                </c:pt>
                <c:pt idx="157">
                  <c:v>2.7332849630247402</c:v>
                </c:pt>
                <c:pt idx="158">
                  <c:v>3.175761116484499</c:v>
                </c:pt>
                <c:pt idx="159">
                  <c:v>5.2469294705102421</c:v>
                </c:pt>
                <c:pt idx="160">
                  <c:v>4.8127929651707646</c:v>
                </c:pt>
                <c:pt idx="161">
                  <c:v>3.1969686832625577</c:v>
                </c:pt>
                <c:pt idx="162">
                  <c:v>3.8390981101475763</c:v>
                </c:pt>
                <c:pt idx="163">
                  <c:v>4.2154882328333976</c:v>
                </c:pt>
                <c:pt idx="164">
                  <c:v>3.5580635257244975</c:v>
                </c:pt>
                <c:pt idx="165">
                  <c:v>2.4624767217013677</c:v>
                </c:pt>
                <c:pt idx="166">
                  <c:v>1.7014001303899962</c:v>
                </c:pt>
                <c:pt idx="167">
                  <c:v>1.5257134491739821</c:v>
                </c:pt>
                <c:pt idx="168">
                  <c:v>0.98653124618317545</c:v>
                </c:pt>
                <c:pt idx="169">
                  <c:v>3.0207362524119485</c:v>
                </c:pt>
                <c:pt idx="170">
                  <c:v>5.0872232316401478</c:v>
                </c:pt>
                <c:pt idx="171">
                  <c:v>7.2620090737102183</c:v>
                </c:pt>
                <c:pt idx="172">
                  <c:v>10.417610802591359</c:v>
                </c:pt>
                <c:pt idx="173">
                  <c:v>11.495402314286673</c:v>
                </c:pt>
                <c:pt idx="174">
                  <c:v>11.588641953862666</c:v>
                </c:pt>
                <c:pt idx="175">
                  <c:v>9.0868203682284765</c:v>
                </c:pt>
                <c:pt idx="176">
                  <c:v>7.5823298381737292</c:v>
                </c:pt>
                <c:pt idx="177">
                  <c:v>6.460092355272673</c:v>
                </c:pt>
                <c:pt idx="178">
                  <c:v>4.0622516353513438</c:v>
                </c:pt>
              </c:numCache>
            </c:numRef>
          </c:val>
          <c:smooth val="0"/>
          <c:extLst>
            <c:ext xmlns:c16="http://schemas.microsoft.com/office/drawing/2014/chart" uri="{C3380CC4-5D6E-409C-BE32-E72D297353CC}">
              <c16:uniqueId val="{00000001-D0E5-4725-ADAD-02078DC79034}"/>
            </c:ext>
          </c:extLst>
        </c:ser>
        <c:ser>
          <c:idx val="2"/>
          <c:order val="2"/>
          <c:tx>
            <c:v>Kreditinstitutters udlån til husholdninger</c:v>
          </c:tx>
          <c:marker>
            <c:symbol val="none"/>
          </c:marker>
          <c:cat>
            <c:numRef>
              <c:f>Kreditvækst!$A$7:$A$528</c:f>
              <c:numCache>
                <c:formatCode>m/d/yyyy</c:formatCode>
                <c:ptCount val="179"/>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numCache>
            </c:numRef>
          </c:cat>
          <c:val>
            <c:numRef>
              <c:f>Kreditvækst!$G$7:$G$528</c:f>
              <c:numCache>
                <c:formatCode>0.00</c:formatCode>
                <c:ptCount val="179"/>
                <c:pt idx="12">
                  <c:v>6.9129021795858892</c:v>
                </c:pt>
                <c:pt idx="13">
                  <c:v>6.5233594759938285</c:v>
                </c:pt>
                <c:pt idx="14">
                  <c:v>6.4151836863824085</c:v>
                </c:pt>
                <c:pt idx="15">
                  <c:v>5.9214352034042905</c:v>
                </c:pt>
                <c:pt idx="16">
                  <c:v>6.4187160638696561</c:v>
                </c:pt>
                <c:pt idx="17">
                  <c:v>7.7773853993129638</c:v>
                </c:pt>
                <c:pt idx="18">
                  <c:v>8.7176860804926157</c:v>
                </c:pt>
                <c:pt idx="19">
                  <c:v>10.748396392273584</c:v>
                </c:pt>
                <c:pt idx="20">
                  <c:v>13.514654794112179</c:v>
                </c:pt>
                <c:pt idx="21">
                  <c:v>14.350274473410884</c:v>
                </c:pt>
                <c:pt idx="22">
                  <c:v>15.133867279424983</c:v>
                </c:pt>
                <c:pt idx="23">
                  <c:v>14.305232718343852</c:v>
                </c:pt>
                <c:pt idx="24">
                  <c:v>13.596011500475669</c:v>
                </c:pt>
                <c:pt idx="25">
                  <c:v>14.092338784060399</c:v>
                </c:pt>
                <c:pt idx="26">
                  <c:v>13.778205706067936</c:v>
                </c:pt>
                <c:pt idx="27">
                  <c:v>19.258282452935639</c:v>
                </c:pt>
                <c:pt idx="28">
                  <c:v>19.814799414924899</c:v>
                </c:pt>
                <c:pt idx="29">
                  <c:v>20.208882120259798</c:v>
                </c:pt>
                <c:pt idx="30">
                  <c:v>22.862722026630912</c:v>
                </c:pt>
                <c:pt idx="31">
                  <c:v>18.716131130688108</c:v>
                </c:pt>
                <c:pt idx="32">
                  <c:v>15.796389632303098</c:v>
                </c:pt>
                <c:pt idx="33">
                  <c:v>12.845021024983572</c:v>
                </c:pt>
                <c:pt idx="34">
                  <c:v>10.247474474079411</c:v>
                </c:pt>
                <c:pt idx="35">
                  <c:v>8.9365814053132588</c:v>
                </c:pt>
                <c:pt idx="36">
                  <c:v>8.4692560582534817</c:v>
                </c:pt>
                <c:pt idx="37">
                  <c:v>6.8261835487253508</c:v>
                </c:pt>
                <c:pt idx="38">
                  <c:v>5.7232189419993418</c:v>
                </c:pt>
                <c:pt idx="39">
                  <c:v>3.79614520287479</c:v>
                </c:pt>
                <c:pt idx="40">
                  <c:v>3.0466101686634106</c:v>
                </c:pt>
                <c:pt idx="41">
                  <c:v>3.3152892967950987</c:v>
                </c:pt>
                <c:pt idx="42">
                  <c:v>2.2911203269842417</c:v>
                </c:pt>
                <c:pt idx="43">
                  <c:v>2.7139085755177206</c:v>
                </c:pt>
                <c:pt idx="44">
                  <c:v>3.8370447443802691</c:v>
                </c:pt>
                <c:pt idx="45">
                  <c:v>3.0943634527453412</c:v>
                </c:pt>
                <c:pt idx="46">
                  <c:v>2.2091030870061479</c:v>
                </c:pt>
                <c:pt idx="47">
                  <c:v>2.7488480136825588</c:v>
                </c:pt>
                <c:pt idx="48">
                  <c:v>-0.35774017315268747</c:v>
                </c:pt>
                <c:pt idx="49">
                  <c:v>9.0754562668382555E-2</c:v>
                </c:pt>
                <c:pt idx="50">
                  <c:v>-4.380448549012872E-2</c:v>
                </c:pt>
                <c:pt idx="51">
                  <c:v>-0.6196477319845628</c:v>
                </c:pt>
                <c:pt idx="52">
                  <c:v>0.42542699875183221</c:v>
                </c:pt>
                <c:pt idx="53">
                  <c:v>-0.40654200131244878</c:v>
                </c:pt>
                <c:pt idx="54">
                  <c:v>2.1502273391371673E-3</c:v>
                </c:pt>
                <c:pt idx="55">
                  <c:v>-0.59998402326641997</c:v>
                </c:pt>
                <c:pt idx="56">
                  <c:v>-1.80325652184119</c:v>
                </c:pt>
                <c:pt idx="57">
                  <c:v>-1.9894015353707273</c:v>
                </c:pt>
                <c:pt idx="58">
                  <c:v>-0.85934290546504366</c:v>
                </c:pt>
                <c:pt idx="59">
                  <c:v>1.9524722270951367</c:v>
                </c:pt>
                <c:pt idx="60">
                  <c:v>5.4155517725575475</c:v>
                </c:pt>
                <c:pt idx="61">
                  <c:v>6.0657299250502561</c:v>
                </c:pt>
                <c:pt idx="62">
                  <c:v>5.0838385945170872</c:v>
                </c:pt>
                <c:pt idx="63">
                  <c:v>2.2396741384348884</c:v>
                </c:pt>
                <c:pt idx="64">
                  <c:v>1.2187580945135945</c:v>
                </c:pt>
                <c:pt idx="65">
                  <c:v>2.0324005979480031</c:v>
                </c:pt>
                <c:pt idx="66">
                  <c:v>2.5627350223141665</c:v>
                </c:pt>
                <c:pt idx="67">
                  <c:v>4.7099525298258893</c:v>
                </c:pt>
                <c:pt idx="68">
                  <c:v>5.9159846602118149</c:v>
                </c:pt>
                <c:pt idx="69">
                  <c:v>6.3434660516893837</c:v>
                </c:pt>
                <c:pt idx="70">
                  <c:v>7.553208505540443</c:v>
                </c:pt>
                <c:pt idx="71">
                  <c:v>6.8868363503927776</c:v>
                </c:pt>
                <c:pt idx="72">
                  <c:v>6.7800747662213778</c:v>
                </c:pt>
                <c:pt idx="73">
                  <c:v>7.4964670184896498</c:v>
                </c:pt>
                <c:pt idx="74">
                  <c:v>8.5979697784394293</c:v>
                </c:pt>
                <c:pt idx="75">
                  <c:v>9.1582730653551927</c:v>
                </c:pt>
                <c:pt idx="76">
                  <c:v>10.492999946144899</c:v>
                </c:pt>
                <c:pt idx="77">
                  <c:v>11.278329513031959</c:v>
                </c:pt>
                <c:pt idx="78">
                  <c:v>11.153279929804661</c:v>
                </c:pt>
                <c:pt idx="79">
                  <c:v>10.325959460428358</c:v>
                </c:pt>
                <c:pt idx="80">
                  <c:v>10.112656390718877</c:v>
                </c:pt>
                <c:pt idx="81">
                  <c:v>8.6312620677441387</c:v>
                </c:pt>
                <c:pt idx="82">
                  <c:v>7.5297338898945076</c:v>
                </c:pt>
                <c:pt idx="83">
                  <c:v>6.7697868505119496</c:v>
                </c:pt>
                <c:pt idx="84">
                  <c:v>6.7114954800989501</c:v>
                </c:pt>
                <c:pt idx="85">
                  <c:v>6.4633681916482111</c:v>
                </c:pt>
                <c:pt idx="86">
                  <c:v>6.191112963821821</c:v>
                </c:pt>
                <c:pt idx="87">
                  <c:v>7.2212324471584211</c:v>
                </c:pt>
                <c:pt idx="88">
                  <c:v>6.1587880972092224</c:v>
                </c:pt>
                <c:pt idx="89">
                  <c:v>6.4704655714547865</c:v>
                </c:pt>
                <c:pt idx="90">
                  <c:v>6.8414476575503702</c:v>
                </c:pt>
                <c:pt idx="91">
                  <c:v>8.4212235287532735</c:v>
                </c:pt>
                <c:pt idx="92">
                  <c:v>7.8730522292510985</c:v>
                </c:pt>
                <c:pt idx="93">
                  <c:v>7.8388535626559674</c:v>
                </c:pt>
                <c:pt idx="94">
                  <c:v>9.1066031085996322</c:v>
                </c:pt>
                <c:pt idx="95">
                  <c:v>6.8418799983815726</c:v>
                </c:pt>
                <c:pt idx="96">
                  <c:v>7.9505398936978944</c:v>
                </c:pt>
                <c:pt idx="97">
                  <c:v>7.9746564266837794</c:v>
                </c:pt>
                <c:pt idx="98">
                  <c:v>6.9776925722088601</c:v>
                </c:pt>
                <c:pt idx="99">
                  <c:v>8.0712337669172065</c:v>
                </c:pt>
                <c:pt idx="100">
                  <c:v>7.9393047778764991</c:v>
                </c:pt>
                <c:pt idx="101">
                  <c:v>8.8407875960131665</c:v>
                </c:pt>
                <c:pt idx="102">
                  <c:v>8.5222276852012548</c:v>
                </c:pt>
                <c:pt idx="103">
                  <c:v>8.8924726590220224</c:v>
                </c:pt>
                <c:pt idx="104">
                  <c:v>10.232213257665524</c:v>
                </c:pt>
                <c:pt idx="105">
                  <c:v>11.267204281582121</c:v>
                </c:pt>
                <c:pt idx="106">
                  <c:v>13.264732851489015</c:v>
                </c:pt>
                <c:pt idx="107">
                  <c:v>14.264159238858909</c:v>
                </c:pt>
                <c:pt idx="108">
                  <c:v>14.502084248750169</c:v>
                </c:pt>
                <c:pt idx="109">
                  <c:v>14.203460992739171</c:v>
                </c:pt>
                <c:pt idx="110">
                  <c:v>13.616073190801913</c:v>
                </c:pt>
                <c:pt idx="111">
                  <c:v>13.178360024530944</c:v>
                </c:pt>
                <c:pt idx="112">
                  <c:v>12.053189182170598</c:v>
                </c:pt>
                <c:pt idx="113">
                  <c:v>11.462983627491852</c:v>
                </c:pt>
                <c:pt idx="114">
                  <c:v>11.20404251542897</c:v>
                </c:pt>
                <c:pt idx="115">
                  <c:v>11.156565751807346</c:v>
                </c:pt>
                <c:pt idx="116">
                  <c:v>10.288466620267766</c:v>
                </c:pt>
                <c:pt idx="117">
                  <c:v>9.4490596972159899</c:v>
                </c:pt>
                <c:pt idx="118">
                  <c:v>8.3953179696692803</c:v>
                </c:pt>
                <c:pt idx="119">
                  <c:v>5.3609479332656473</c:v>
                </c:pt>
                <c:pt idx="120">
                  <c:v>4.5037674656338345</c:v>
                </c:pt>
                <c:pt idx="121">
                  <c:v>2.9206908636134843</c:v>
                </c:pt>
                <c:pt idx="122">
                  <c:v>1.9823193941089556</c:v>
                </c:pt>
                <c:pt idx="123">
                  <c:v>2.9798600895895033</c:v>
                </c:pt>
                <c:pt idx="124">
                  <c:v>2.3870997110419623</c:v>
                </c:pt>
                <c:pt idx="125">
                  <c:v>2.4256310772138967</c:v>
                </c:pt>
                <c:pt idx="126">
                  <c:v>2.4233846542565107</c:v>
                </c:pt>
                <c:pt idx="127">
                  <c:v>1.6393229177414925</c:v>
                </c:pt>
                <c:pt idx="128">
                  <c:v>1.3036387450849451</c:v>
                </c:pt>
                <c:pt idx="129">
                  <c:v>0.93627573081964677</c:v>
                </c:pt>
                <c:pt idx="130">
                  <c:v>0.54885197956755505</c:v>
                </c:pt>
                <c:pt idx="131">
                  <c:v>0.8788343520476305</c:v>
                </c:pt>
                <c:pt idx="132">
                  <c:v>1.0748083613838499</c:v>
                </c:pt>
                <c:pt idx="133">
                  <c:v>1.2318679817476363</c:v>
                </c:pt>
                <c:pt idx="134">
                  <c:v>1.0216124243291214</c:v>
                </c:pt>
                <c:pt idx="135">
                  <c:v>0.54123165028807652</c:v>
                </c:pt>
                <c:pt idx="136">
                  <c:v>0.45268736406685051</c:v>
                </c:pt>
                <c:pt idx="137">
                  <c:v>0.19794732284921235</c:v>
                </c:pt>
                <c:pt idx="138">
                  <c:v>0.18834163694856354</c:v>
                </c:pt>
                <c:pt idx="139">
                  <c:v>0.15189983310133215</c:v>
                </c:pt>
                <c:pt idx="140">
                  <c:v>-0.41786765457086927</c:v>
                </c:pt>
                <c:pt idx="141">
                  <c:v>-0.61143673721059111</c:v>
                </c:pt>
                <c:pt idx="142">
                  <c:v>-0.35704516902346217</c:v>
                </c:pt>
                <c:pt idx="143">
                  <c:v>-0.12241999549412741</c:v>
                </c:pt>
                <c:pt idx="144">
                  <c:v>0.34398130334762911</c:v>
                </c:pt>
                <c:pt idx="145">
                  <c:v>0.86930473497210947</c:v>
                </c:pt>
                <c:pt idx="146">
                  <c:v>0.99194688995933866</c:v>
                </c:pt>
                <c:pt idx="147">
                  <c:v>0.71697611053156418</c:v>
                </c:pt>
                <c:pt idx="148">
                  <c:v>0.75023338633308789</c:v>
                </c:pt>
                <c:pt idx="149">
                  <c:v>0.60213790063130546</c:v>
                </c:pt>
                <c:pt idx="150">
                  <c:v>0.80681822543251513</c:v>
                </c:pt>
                <c:pt idx="151">
                  <c:v>0.80159927039418211</c:v>
                </c:pt>
                <c:pt idx="152">
                  <c:v>0.98860285615420818</c:v>
                </c:pt>
                <c:pt idx="153">
                  <c:v>1.0254015096754054</c:v>
                </c:pt>
                <c:pt idx="154">
                  <c:v>0.82338823146808071</c:v>
                </c:pt>
                <c:pt idx="155">
                  <c:v>0.84205645977439847</c:v>
                </c:pt>
                <c:pt idx="156">
                  <c:v>1.0940081814383884</c:v>
                </c:pt>
                <c:pt idx="157">
                  <c:v>1.2430578067280429</c:v>
                </c:pt>
                <c:pt idx="158">
                  <c:v>1.1497768534888486</c:v>
                </c:pt>
                <c:pt idx="159">
                  <c:v>1.211365687332866</c:v>
                </c:pt>
                <c:pt idx="160">
                  <c:v>0.94619055327143098</c:v>
                </c:pt>
                <c:pt idx="161">
                  <c:v>0.99342342204213896</c:v>
                </c:pt>
                <c:pt idx="162">
                  <c:v>1.3840829800858767</c:v>
                </c:pt>
                <c:pt idx="163">
                  <c:v>1.5127146331814112</c:v>
                </c:pt>
                <c:pt idx="164">
                  <c:v>1.6754344667320176</c:v>
                </c:pt>
                <c:pt idx="165">
                  <c:v>1.2317768932354367</c:v>
                </c:pt>
                <c:pt idx="166">
                  <c:v>1.2203539013865283</c:v>
                </c:pt>
                <c:pt idx="167">
                  <c:v>1.3627837619885286</c:v>
                </c:pt>
                <c:pt idx="168">
                  <c:v>1.8067536178179244</c:v>
                </c:pt>
                <c:pt idx="169">
                  <c:v>2.3958365494399114</c:v>
                </c:pt>
                <c:pt idx="170">
                  <c:v>2.5213347643111339</c:v>
                </c:pt>
                <c:pt idx="171">
                  <c:v>2.5946575289686802</c:v>
                </c:pt>
                <c:pt idx="172">
                  <c:v>2.6850119557237262</c:v>
                </c:pt>
                <c:pt idx="173">
                  <c:v>2.104207089254273</c:v>
                </c:pt>
                <c:pt idx="174">
                  <c:v>1.0722801238193913</c:v>
                </c:pt>
                <c:pt idx="175">
                  <c:v>-0.5120448778924036</c:v>
                </c:pt>
                <c:pt idx="176">
                  <c:v>-1.6816054101028599</c:v>
                </c:pt>
                <c:pt idx="177">
                  <c:v>-1.8423163986277302</c:v>
                </c:pt>
                <c:pt idx="178">
                  <c:v>-1.8283414776662621</c:v>
                </c:pt>
              </c:numCache>
            </c:numRef>
          </c:val>
          <c:smooth val="0"/>
          <c:extLst>
            <c:ext xmlns:c16="http://schemas.microsoft.com/office/drawing/2014/chart" uri="{C3380CC4-5D6E-409C-BE32-E72D297353CC}">
              <c16:uniqueId val="{00000002-D0E5-4725-ADAD-02078DC79034}"/>
            </c:ext>
          </c:extLst>
        </c:ser>
        <c:dLbls>
          <c:showLegendKey val="0"/>
          <c:showVal val="0"/>
          <c:showCatName val="0"/>
          <c:showSerName val="0"/>
          <c:showPercent val="0"/>
          <c:showBubbleSize val="0"/>
        </c:dLbls>
        <c:smooth val="0"/>
        <c:axId val="701363328"/>
        <c:axId val="701364864"/>
      </c:lineChart>
      <c:dateAx>
        <c:axId val="701363328"/>
        <c:scaling>
          <c:orientation val="minMax"/>
          <c:max val="45170"/>
          <c:min val="29221"/>
        </c:scaling>
        <c:delete val="0"/>
        <c:axPos val="b"/>
        <c:numFmt formatCode="yyyy" sourceLinked="0"/>
        <c:majorTickMark val="out"/>
        <c:minorTickMark val="out"/>
        <c:tickLblPos val="nextTo"/>
        <c:crossAx val="701364864"/>
        <c:crossesAt val="-50"/>
        <c:auto val="1"/>
        <c:lblOffset val="100"/>
        <c:baseTimeUnit val="months"/>
        <c:majorUnit val="36"/>
        <c:majorTimeUnit val="months"/>
        <c:minorUnit val="12"/>
        <c:minorTimeUnit val="months"/>
      </c:dateAx>
      <c:valAx>
        <c:axId val="70136486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1363328"/>
        <c:crosses val="autoZero"/>
        <c:crossBetween val="between"/>
      </c:valAx>
    </c:plotArea>
    <c:legend>
      <c:legendPos val="r"/>
      <c:layout>
        <c:manualLayout>
          <c:xMode val="edge"/>
          <c:yMode val="edge"/>
          <c:x val="8.0734663935509471E-4"/>
          <c:y val="0.93474353682012623"/>
          <c:w val="0.76446727236018575"/>
          <c:h val="6.5256463179873742E-2"/>
        </c:manualLayout>
      </c:layout>
      <c:overlay val="0"/>
    </c:legend>
    <c:plotVisOnly val="1"/>
    <c:dispBlanksAs val="span"/>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33085159567572E-2"/>
          <c:y val="5.6966383905186775E-2"/>
          <c:w val="0.90212410553851741"/>
          <c:h val="0.82311759219952352"/>
        </c:manualLayout>
      </c:layout>
      <c:barChart>
        <c:barDir val="col"/>
        <c:grouping val="clustered"/>
        <c:varyColors val="0"/>
        <c:ser>
          <c:idx val="0"/>
          <c:order val="2"/>
          <c:tx>
            <c:v>Udlånsgab (højre akse)</c:v>
          </c:tx>
          <c:spPr>
            <a:ln w="19050">
              <a:solidFill>
                <a:schemeClr val="accent1"/>
              </a:solidFill>
            </a:ln>
          </c:spPr>
          <c:invertIfNegative val="0"/>
          <c:cat>
            <c:numRef>
              <c:f>Udlånsgab!$A$7:$A$220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Udlånsgab!$F$7:$F$220</c:f>
              <c:numCache>
                <c:formatCode>0.00</c:formatCode>
                <c:ptCount val="214"/>
                <c:pt idx="0">
                  <c:v>2.4676233564961194</c:v>
                </c:pt>
                <c:pt idx="1">
                  <c:v>1.617955779507227</c:v>
                </c:pt>
                <c:pt idx="2">
                  <c:v>1.0058168082112502</c:v>
                </c:pt>
                <c:pt idx="3">
                  <c:v>0.33270772633220247</c:v>
                </c:pt>
                <c:pt idx="4">
                  <c:v>0.20304435454390557</c:v>
                </c:pt>
                <c:pt idx="5">
                  <c:v>0.46523031155902572</c:v>
                </c:pt>
                <c:pt idx="6">
                  <c:v>-0.56437169525364084</c:v>
                </c:pt>
                <c:pt idx="7">
                  <c:v>-1.7746899977582729</c:v>
                </c:pt>
                <c:pt idx="8">
                  <c:v>-1.7966973098733376</c:v>
                </c:pt>
                <c:pt idx="9">
                  <c:v>-2.0080832513613558</c:v>
                </c:pt>
                <c:pt idx="10">
                  <c:v>-2.1010715017692405</c:v>
                </c:pt>
                <c:pt idx="11">
                  <c:v>-1.9572570829122071</c:v>
                </c:pt>
                <c:pt idx="12">
                  <c:v>-1.7112615668288242</c:v>
                </c:pt>
                <c:pt idx="13">
                  <c:v>-1.0873639101219084</c:v>
                </c:pt>
                <c:pt idx="14">
                  <c:v>0.49750663733719591</c:v>
                </c:pt>
                <c:pt idx="15">
                  <c:v>0.68720046426683723</c:v>
                </c:pt>
                <c:pt idx="16">
                  <c:v>1.3819159511320009</c:v>
                </c:pt>
                <c:pt idx="17">
                  <c:v>1.3550021650310669</c:v>
                </c:pt>
                <c:pt idx="18">
                  <c:v>1.4670956228942345</c:v>
                </c:pt>
                <c:pt idx="19">
                  <c:v>1.5196971422956835</c:v>
                </c:pt>
                <c:pt idx="20">
                  <c:v>1.1961853374527607</c:v>
                </c:pt>
                <c:pt idx="21">
                  <c:v>1.0152085313857242</c:v>
                </c:pt>
                <c:pt idx="22">
                  <c:v>0.56354442255722859</c:v>
                </c:pt>
                <c:pt idx="23">
                  <c:v>-0.6445522945182347</c:v>
                </c:pt>
                <c:pt idx="24">
                  <c:v>-2.2923214138898373</c:v>
                </c:pt>
                <c:pt idx="25">
                  <c:v>-4.412761374451037</c:v>
                </c:pt>
                <c:pt idx="26">
                  <c:v>-4.7405980265176026</c:v>
                </c:pt>
                <c:pt idx="27">
                  <c:v>-4.8792419090491705</c:v>
                </c:pt>
                <c:pt idx="28">
                  <c:v>-4.2150161618867656</c:v>
                </c:pt>
                <c:pt idx="29">
                  <c:v>-3.4075635184297823</c:v>
                </c:pt>
                <c:pt idx="30">
                  <c:v>-4.7370543375511147</c:v>
                </c:pt>
                <c:pt idx="31">
                  <c:v>-5.4480807074712203</c:v>
                </c:pt>
                <c:pt idx="32">
                  <c:v>-5.8129541185489018</c:v>
                </c:pt>
                <c:pt idx="33">
                  <c:v>-6.353627174575152</c:v>
                </c:pt>
                <c:pt idx="34">
                  <c:v>-6.1454418975049236</c:v>
                </c:pt>
                <c:pt idx="35">
                  <c:v>-5.7252964427749049</c:v>
                </c:pt>
                <c:pt idx="36">
                  <c:v>-5.7314840750894973</c:v>
                </c:pt>
                <c:pt idx="37">
                  <c:v>-5.4198112253130404</c:v>
                </c:pt>
                <c:pt idx="38">
                  <c:v>-4.8456570645235217</c:v>
                </c:pt>
                <c:pt idx="39">
                  <c:v>-5.3058972055687974</c:v>
                </c:pt>
                <c:pt idx="40">
                  <c:v>-5.9335079396433343</c:v>
                </c:pt>
                <c:pt idx="41">
                  <c:v>-6.088484187665415</c:v>
                </c:pt>
                <c:pt idx="42">
                  <c:v>-5.5267440203748066</c:v>
                </c:pt>
                <c:pt idx="43">
                  <c:v>-4.7808107857261888</c:v>
                </c:pt>
                <c:pt idx="44">
                  <c:v>-3.7733071492994128</c:v>
                </c:pt>
                <c:pt idx="45">
                  <c:v>-2.3793663604797501</c:v>
                </c:pt>
                <c:pt idx="46">
                  <c:v>-3.6452732062859354</c:v>
                </c:pt>
                <c:pt idx="47">
                  <c:v>-4.878742804942604</c:v>
                </c:pt>
                <c:pt idx="48">
                  <c:v>-5.9305034589526286</c:v>
                </c:pt>
                <c:pt idx="49">
                  <c:v>-6.5594877532772387</c:v>
                </c:pt>
                <c:pt idx="50">
                  <c:v>-8.2722729868717551</c:v>
                </c:pt>
                <c:pt idx="51">
                  <c:v>-9.9570510471766056</c:v>
                </c:pt>
                <c:pt idx="52">
                  <c:v>-10.19108791574439</c:v>
                </c:pt>
                <c:pt idx="53">
                  <c:v>-8.5313606228940984</c:v>
                </c:pt>
                <c:pt idx="54">
                  <c:v>-7.7142390840359241</c:v>
                </c:pt>
                <c:pt idx="55">
                  <c:v>-6.3661293218183204</c:v>
                </c:pt>
                <c:pt idx="56">
                  <c:v>-4.8887888164276632</c:v>
                </c:pt>
                <c:pt idx="57">
                  <c:v>-2.1790462435975257</c:v>
                </c:pt>
                <c:pt idx="58">
                  <c:v>-1.7617327703190853</c:v>
                </c:pt>
                <c:pt idx="59">
                  <c:v>5.1714597337038981E-2</c:v>
                </c:pt>
                <c:pt idx="60">
                  <c:v>1.5543911386089206</c:v>
                </c:pt>
                <c:pt idx="61">
                  <c:v>4.1982328458945091</c:v>
                </c:pt>
                <c:pt idx="62">
                  <c:v>4.5517786418949697</c:v>
                </c:pt>
                <c:pt idx="63">
                  <c:v>11.985962030751196</c:v>
                </c:pt>
                <c:pt idx="64">
                  <c:v>13.173661288192037</c:v>
                </c:pt>
                <c:pt idx="65">
                  <c:v>16.304240595732679</c:v>
                </c:pt>
                <c:pt idx="66">
                  <c:v>16.69395642308892</c:v>
                </c:pt>
                <c:pt idx="67">
                  <c:v>20.283508841792397</c:v>
                </c:pt>
                <c:pt idx="68">
                  <c:v>19.21570403484732</c:v>
                </c:pt>
                <c:pt idx="69">
                  <c:v>20.639233592356234</c:v>
                </c:pt>
                <c:pt idx="70">
                  <c:v>20.540321745573323</c:v>
                </c:pt>
                <c:pt idx="71">
                  <c:v>23.671784718095637</c:v>
                </c:pt>
                <c:pt idx="72">
                  <c:v>20.782347841695639</c:v>
                </c:pt>
                <c:pt idx="73">
                  <c:v>20.956817562645455</c:v>
                </c:pt>
                <c:pt idx="74">
                  <c:v>20.465294054050446</c:v>
                </c:pt>
                <c:pt idx="75">
                  <c:v>23.090465895200879</c:v>
                </c:pt>
                <c:pt idx="76">
                  <c:v>19.622164937665588</c:v>
                </c:pt>
                <c:pt idx="77">
                  <c:v>18.754095790886765</c:v>
                </c:pt>
                <c:pt idx="78">
                  <c:v>16.493692625184593</c:v>
                </c:pt>
                <c:pt idx="79">
                  <c:v>18.303085635061478</c:v>
                </c:pt>
                <c:pt idx="80">
                  <c:v>16.615800595937401</c:v>
                </c:pt>
                <c:pt idx="81">
                  <c:v>13.890953596672489</c:v>
                </c:pt>
                <c:pt idx="82">
                  <c:v>11.854859174107702</c:v>
                </c:pt>
                <c:pt idx="83">
                  <c:v>11.299498677154617</c:v>
                </c:pt>
                <c:pt idx="84">
                  <c:v>11.574439397464602</c:v>
                </c:pt>
                <c:pt idx="85">
                  <c:v>11.103357552385006</c:v>
                </c:pt>
                <c:pt idx="86">
                  <c:v>6.5214419084660733</c:v>
                </c:pt>
                <c:pt idx="87">
                  <c:v>6.2794959994887449</c:v>
                </c:pt>
                <c:pt idx="88">
                  <c:v>3.0548936460922675</c:v>
                </c:pt>
                <c:pt idx="89">
                  <c:v>0.50657349821352682</c:v>
                </c:pt>
                <c:pt idx="90">
                  <c:v>-3.5248254522081197</c:v>
                </c:pt>
                <c:pt idx="91">
                  <c:v>-7.6434422213270068</c:v>
                </c:pt>
                <c:pt idx="92">
                  <c:v>-10.104743177735145</c:v>
                </c:pt>
                <c:pt idx="93">
                  <c:v>-11.000312486487758</c:v>
                </c:pt>
                <c:pt idx="94">
                  <c:v>-11.879920414103054</c:v>
                </c:pt>
                <c:pt idx="95">
                  <c:v>-13.11147752340068</c:v>
                </c:pt>
                <c:pt idx="96">
                  <c:v>-13.132438879279675</c:v>
                </c:pt>
                <c:pt idx="97">
                  <c:v>-16.204194473715887</c:v>
                </c:pt>
                <c:pt idx="98">
                  <c:v>-19.725735426001904</c:v>
                </c:pt>
                <c:pt idx="99">
                  <c:v>-22.098386222252032</c:v>
                </c:pt>
                <c:pt idx="100">
                  <c:v>-22.976186815228829</c:v>
                </c:pt>
                <c:pt idx="101">
                  <c:v>-22.509012107053593</c:v>
                </c:pt>
                <c:pt idx="102">
                  <c:v>-22.409000594440656</c:v>
                </c:pt>
                <c:pt idx="103">
                  <c:v>-20.25691408678864</c:v>
                </c:pt>
                <c:pt idx="104">
                  <c:v>-18.168386554051494</c:v>
                </c:pt>
                <c:pt idx="105">
                  <c:v>-18.242224639463757</c:v>
                </c:pt>
                <c:pt idx="106">
                  <c:v>-17.95466025438995</c:v>
                </c:pt>
                <c:pt idx="107">
                  <c:v>-17.983803749733738</c:v>
                </c:pt>
                <c:pt idx="108">
                  <c:v>-16.475507700583194</c:v>
                </c:pt>
                <c:pt idx="109">
                  <c:v>-15.412973105151792</c:v>
                </c:pt>
                <c:pt idx="110">
                  <c:v>-13.639808130436649</c:v>
                </c:pt>
                <c:pt idx="111">
                  <c:v>-12.820420365779057</c:v>
                </c:pt>
                <c:pt idx="112">
                  <c:v>-10.5218220656038</c:v>
                </c:pt>
                <c:pt idx="113">
                  <c:v>-7.0480565280098233</c:v>
                </c:pt>
                <c:pt idx="114">
                  <c:v>-5.1336772224394167</c:v>
                </c:pt>
                <c:pt idx="115">
                  <c:v>-4.2734868899622427</c:v>
                </c:pt>
                <c:pt idx="116">
                  <c:v>-0.92416235113387302</c:v>
                </c:pt>
                <c:pt idx="117">
                  <c:v>5.2557662402620053E-2</c:v>
                </c:pt>
                <c:pt idx="118">
                  <c:v>-1.1572904980340297</c:v>
                </c:pt>
                <c:pt idx="119">
                  <c:v>5.7217619562038635E-2</c:v>
                </c:pt>
                <c:pt idx="120">
                  <c:v>5.1092226204286817</c:v>
                </c:pt>
                <c:pt idx="121">
                  <c:v>2.6199531134713254</c:v>
                </c:pt>
                <c:pt idx="122">
                  <c:v>6.4971876196722178</c:v>
                </c:pt>
                <c:pt idx="123">
                  <c:v>4.9398485412959587</c:v>
                </c:pt>
                <c:pt idx="124">
                  <c:v>5.5154080893954642</c:v>
                </c:pt>
                <c:pt idx="125">
                  <c:v>7.2066765031352986</c:v>
                </c:pt>
                <c:pt idx="126">
                  <c:v>8.7752737995668042</c:v>
                </c:pt>
                <c:pt idx="127">
                  <c:v>12.122012502514877</c:v>
                </c:pt>
                <c:pt idx="128">
                  <c:v>10.719557614893404</c:v>
                </c:pt>
                <c:pt idx="129">
                  <c:v>9.318562804078482</c:v>
                </c:pt>
                <c:pt idx="130">
                  <c:v>10.74379196463218</c:v>
                </c:pt>
                <c:pt idx="131">
                  <c:v>9.0794225993078612</c:v>
                </c:pt>
                <c:pt idx="132">
                  <c:v>12.390041993919169</c:v>
                </c:pt>
                <c:pt idx="133">
                  <c:v>13.683599597845529</c:v>
                </c:pt>
                <c:pt idx="134">
                  <c:v>14.49526329725262</c:v>
                </c:pt>
                <c:pt idx="135">
                  <c:v>12.391922780106427</c:v>
                </c:pt>
                <c:pt idx="136">
                  <c:v>16.461351082934414</c:v>
                </c:pt>
                <c:pt idx="137">
                  <c:v>16.2046426756811</c:v>
                </c:pt>
                <c:pt idx="138">
                  <c:v>16.848121140889475</c:v>
                </c:pt>
                <c:pt idx="139">
                  <c:v>17.940147254120234</c:v>
                </c:pt>
                <c:pt idx="140">
                  <c:v>22.346099732960312</c:v>
                </c:pt>
                <c:pt idx="141">
                  <c:v>24.22525838647141</c:v>
                </c:pt>
                <c:pt idx="142">
                  <c:v>25.202205073298558</c:v>
                </c:pt>
                <c:pt idx="143">
                  <c:v>28.918295419605812</c:v>
                </c:pt>
                <c:pt idx="144">
                  <c:v>32.268671052034648</c:v>
                </c:pt>
                <c:pt idx="145">
                  <c:v>35.394234826114626</c:v>
                </c:pt>
                <c:pt idx="146">
                  <c:v>37.203245705040501</c:v>
                </c:pt>
                <c:pt idx="147">
                  <c:v>39.708399201099326</c:v>
                </c:pt>
                <c:pt idx="148">
                  <c:v>38.66007506720689</c:v>
                </c:pt>
                <c:pt idx="149">
                  <c:v>37.930048091757868</c:v>
                </c:pt>
                <c:pt idx="150">
                  <c:v>38.058466621385662</c:v>
                </c:pt>
                <c:pt idx="151">
                  <c:v>39.840274537653585</c:v>
                </c:pt>
                <c:pt idx="152">
                  <c:v>39.246881075822415</c:v>
                </c:pt>
                <c:pt idx="153">
                  <c:v>37.125124641674574</c:v>
                </c:pt>
                <c:pt idx="154">
                  <c:v>34.542260672068863</c:v>
                </c:pt>
                <c:pt idx="155">
                  <c:v>33.104425131618001</c:v>
                </c:pt>
                <c:pt idx="156">
                  <c:v>34.818417663626605</c:v>
                </c:pt>
                <c:pt idx="157">
                  <c:v>35.062941803455487</c:v>
                </c:pt>
                <c:pt idx="158">
                  <c:v>38.166918633852134</c:v>
                </c:pt>
                <c:pt idx="159">
                  <c:v>38.914409402267296</c:v>
                </c:pt>
                <c:pt idx="160">
                  <c:v>36.346225652680062</c:v>
                </c:pt>
                <c:pt idx="161">
                  <c:v>29.038670519012101</c:v>
                </c:pt>
                <c:pt idx="162">
                  <c:v>21.473259917050427</c:v>
                </c:pt>
                <c:pt idx="163">
                  <c:v>14.47468201459597</c:v>
                </c:pt>
                <c:pt idx="164">
                  <c:v>11.040389768460841</c:v>
                </c:pt>
                <c:pt idx="165">
                  <c:v>8.969461329593571</c:v>
                </c:pt>
                <c:pt idx="166">
                  <c:v>12.328585618270296</c:v>
                </c:pt>
                <c:pt idx="167">
                  <c:v>11.943614430303171</c:v>
                </c:pt>
                <c:pt idx="168">
                  <c:v>11.589131777213595</c:v>
                </c:pt>
                <c:pt idx="169">
                  <c:v>9.1182495892973918</c:v>
                </c:pt>
                <c:pt idx="170">
                  <c:v>3.8773062428528249</c:v>
                </c:pt>
                <c:pt idx="171">
                  <c:v>3.9912348612949415</c:v>
                </c:pt>
                <c:pt idx="172">
                  <c:v>0.45126060325029016</c:v>
                </c:pt>
                <c:pt idx="173">
                  <c:v>-3.5759508946333085</c:v>
                </c:pt>
                <c:pt idx="174">
                  <c:v>-6.2159524213205373</c:v>
                </c:pt>
                <c:pt idx="175">
                  <c:v>-13.35874676413107</c:v>
                </c:pt>
                <c:pt idx="176">
                  <c:v>-14.932711539736175</c:v>
                </c:pt>
                <c:pt idx="177">
                  <c:v>-17.806610373717689</c:v>
                </c:pt>
                <c:pt idx="178">
                  <c:v>-14.06171703095464</c:v>
                </c:pt>
                <c:pt idx="179">
                  <c:v>-16.118748552887382</c:v>
                </c:pt>
                <c:pt idx="180">
                  <c:v>-16.787596752485825</c:v>
                </c:pt>
                <c:pt idx="181">
                  <c:v>-20.515928020292165</c:v>
                </c:pt>
                <c:pt idx="182">
                  <c:v>-18.800660771158306</c:v>
                </c:pt>
                <c:pt idx="183">
                  <c:v>-20.488826209118002</c:v>
                </c:pt>
                <c:pt idx="184">
                  <c:v>-21.136972375135855</c:v>
                </c:pt>
                <c:pt idx="185">
                  <c:v>-21.207487666363079</c:v>
                </c:pt>
                <c:pt idx="186">
                  <c:v>-19.738973486482848</c:v>
                </c:pt>
                <c:pt idx="187">
                  <c:v>-24.348656241859629</c:v>
                </c:pt>
                <c:pt idx="188">
                  <c:v>-27.328304260799314</c:v>
                </c:pt>
                <c:pt idx="189">
                  <c:v>-29.745046897405416</c:v>
                </c:pt>
                <c:pt idx="190">
                  <c:v>-30.644966746284439</c:v>
                </c:pt>
                <c:pt idx="191">
                  <c:v>-31.456967310747842</c:v>
                </c:pt>
                <c:pt idx="192">
                  <c:v>-30.680864733762832</c:v>
                </c:pt>
                <c:pt idx="193">
                  <c:v>-29.407605936370373</c:v>
                </c:pt>
                <c:pt idx="194">
                  <c:v>-29.172855354631622</c:v>
                </c:pt>
                <c:pt idx="195">
                  <c:v>-28.88595906836369</c:v>
                </c:pt>
                <c:pt idx="196">
                  <c:v>-24.690732085870707</c:v>
                </c:pt>
                <c:pt idx="197">
                  <c:v>-21.430671763178196</c:v>
                </c:pt>
                <c:pt idx="198">
                  <c:v>-18.067301247002803</c:v>
                </c:pt>
                <c:pt idx="199">
                  <c:v>-16.290943244062873</c:v>
                </c:pt>
                <c:pt idx="200">
                  <c:v>-17.593911968610058</c:v>
                </c:pt>
                <c:pt idx="201">
                  <c:v>-12.869346403004897</c:v>
                </c:pt>
                <c:pt idx="202">
                  <c:v>-26.001454720973811</c:v>
                </c:pt>
                <c:pt idx="203">
                  <c:v>-24.748666721622328</c:v>
                </c:pt>
                <c:pt idx="204">
                  <c:v>-23.458218652395857</c:v>
                </c:pt>
                <c:pt idx="205">
                  <c:v>-27.437065593798508</c:v>
                </c:pt>
                <c:pt idx="206">
                  <c:v>-28.013720688940339</c:v>
                </c:pt>
                <c:pt idx="207">
                  <c:v>-30.542968814095786</c:v>
                </c:pt>
                <c:pt idx="208">
                  <c:v>-33.143085171968892</c:v>
                </c:pt>
                <c:pt idx="209">
                  <c:v>-36.293456349650171</c:v>
                </c:pt>
                <c:pt idx="210">
                  <c:v>-35.482116987752249</c:v>
                </c:pt>
                <c:pt idx="211">
                  <c:v>-35.524196814326785</c:v>
                </c:pt>
                <c:pt idx="212">
                  <c:v>-37.730247566815194</c:v>
                </c:pt>
                <c:pt idx="213">
                  <c:v>-42.076263933727915</c:v>
                </c:pt>
              </c:numCache>
            </c:numRef>
          </c:val>
          <c:extLst>
            <c:ext xmlns:c16="http://schemas.microsoft.com/office/drawing/2014/chart" uri="{C3380CC4-5D6E-409C-BE32-E72D297353CC}">
              <c16:uniqueId val="{00000000-6A97-4DA4-9FFB-26E58D7B12AD}"/>
            </c:ext>
          </c:extLst>
        </c:ser>
        <c:dLbls>
          <c:showLegendKey val="0"/>
          <c:showVal val="0"/>
          <c:showCatName val="0"/>
          <c:showSerName val="0"/>
          <c:showPercent val="0"/>
          <c:showBubbleSize val="0"/>
        </c:dLbls>
        <c:gapWidth val="150"/>
        <c:axId val="647732608"/>
        <c:axId val="647731072"/>
      </c:barChart>
      <c:lineChart>
        <c:grouping val="standard"/>
        <c:varyColors val="0"/>
        <c:ser>
          <c:idx val="3"/>
          <c:order val="0"/>
          <c:tx>
            <c:v>Trend</c:v>
          </c:tx>
          <c:spPr>
            <a:ln>
              <a:solidFill>
                <a:schemeClr val="accent2"/>
              </a:solidFill>
            </a:ln>
          </c:spPr>
          <c:marker>
            <c:symbol val="none"/>
          </c:marker>
          <c:cat>
            <c:numRef>
              <c:f>Udlånsgab!$A$7:$A$220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Udlånsgab!$E$7:$E$220</c:f>
              <c:numCache>
                <c:formatCode>0.00</c:formatCode>
                <c:ptCount val="214"/>
                <c:pt idx="0">
                  <c:v>102.7822318330217</c:v>
                </c:pt>
                <c:pt idx="1">
                  <c:v>103.58379844504668</c:v>
                </c:pt>
                <c:pt idx="2">
                  <c:v>104.38537122613006</c:v>
                </c:pt>
                <c:pt idx="3">
                  <c:v>105.18696039021967</c:v>
                </c:pt>
                <c:pt idx="4">
                  <c:v>105.98857866580533</c:v>
                </c:pt>
                <c:pt idx="5">
                  <c:v>106.7902396131462</c:v>
                </c:pt>
                <c:pt idx="6">
                  <c:v>107.59195730011227</c:v>
                </c:pt>
                <c:pt idx="7">
                  <c:v>108.39374695764934</c:v>
                </c:pt>
                <c:pt idx="8">
                  <c:v>109.19562240577399</c:v>
                </c:pt>
                <c:pt idx="9">
                  <c:v>109.9975930277778</c:v>
                </c:pt>
                <c:pt idx="10">
                  <c:v>110.79966371520906</c:v>
                </c:pt>
                <c:pt idx="11">
                  <c:v>111.60183433940796</c:v>
                </c:pt>
                <c:pt idx="12">
                  <c:v>112.40409951903588</c:v>
                </c:pt>
                <c:pt idx="13">
                  <c:v>113.20644897961155</c:v>
                </c:pt>
                <c:pt idx="14">
                  <c:v>114.00886816849977</c:v>
                </c:pt>
                <c:pt idx="15">
                  <c:v>114.8113398146556</c:v>
                </c:pt>
                <c:pt idx="16">
                  <c:v>115.61384789080067</c:v>
                </c:pt>
                <c:pt idx="17">
                  <c:v>116.4163780876578</c:v>
                </c:pt>
                <c:pt idx="18">
                  <c:v>117.2189195507397</c:v>
                </c:pt>
                <c:pt idx="19">
                  <c:v>118.02146481306445</c:v>
                </c:pt>
                <c:pt idx="20">
                  <c:v>119.08243292829547</c:v>
                </c:pt>
                <c:pt idx="21">
                  <c:v>120.11210537900786</c:v>
                </c:pt>
                <c:pt idx="22">
                  <c:v>121.05814823190136</c:v>
                </c:pt>
                <c:pt idx="23">
                  <c:v>121.78161231821366</c:v>
                </c:pt>
                <c:pt idx="24">
                  <c:v>122.20944169817555</c:v>
                </c:pt>
                <c:pt idx="25">
                  <c:v>122.2678634379706</c:v>
                </c:pt>
                <c:pt idx="26">
                  <c:v>122.25842702228964</c:v>
                </c:pt>
                <c:pt idx="27">
                  <c:v>122.2129309676164</c:v>
                </c:pt>
                <c:pt idx="28">
                  <c:v>122.25428138535641</c:v>
                </c:pt>
                <c:pt idx="29">
                  <c:v>122.40238901875065</c:v>
                </c:pt>
                <c:pt idx="30">
                  <c:v>122.3545480070822</c:v>
                </c:pt>
                <c:pt idx="31">
                  <c:v>122.19861210741512</c:v>
                </c:pt>
                <c:pt idx="32">
                  <c:v>121.98234699878446</c:v>
                </c:pt>
                <c:pt idx="33">
                  <c:v>121.68457108698064</c:v>
                </c:pt>
                <c:pt idx="34">
                  <c:v>121.39974018152407</c:v>
                </c:pt>
                <c:pt idx="35">
                  <c:v>121.15361639731445</c:v>
                </c:pt>
                <c:pt idx="36">
                  <c:v>120.89610930077235</c:v>
                </c:pt>
                <c:pt idx="37">
                  <c:v>120.66387024135673</c:v>
                </c:pt>
                <c:pt idx="38">
                  <c:v>120.48601939838171</c:v>
                </c:pt>
                <c:pt idx="39">
                  <c:v>120.25027297968833</c:v>
                </c:pt>
                <c:pt idx="40">
                  <c:v>119.93968578638439</c:v>
                </c:pt>
                <c:pt idx="41">
                  <c:v>119.60380454874537</c:v>
                </c:pt>
                <c:pt idx="42">
                  <c:v>119.31518406967562</c:v>
                </c:pt>
                <c:pt idx="43">
                  <c:v>119.09176752653126</c:v>
                </c:pt>
                <c:pt idx="44">
                  <c:v>118.9584433702364</c:v>
                </c:pt>
                <c:pt idx="45">
                  <c:v>118.95121618640914</c:v>
                </c:pt>
                <c:pt idx="46">
                  <c:v>118.82366138704549</c:v>
                </c:pt>
                <c:pt idx="47">
                  <c:v>118.57932453228479</c:v>
                </c:pt>
                <c:pt idx="48">
                  <c:v>118.2348810418685</c:v>
                </c:pt>
                <c:pt idx="49">
                  <c:v>117.82761521248351</c:v>
                </c:pt>
                <c:pt idx="50">
                  <c:v>117.26490038831345</c:v>
                </c:pt>
                <c:pt idx="51">
                  <c:v>116.54947308118525</c:v>
                </c:pt>
                <c:pt idx="52">
                  <c:v>115.80172378183393</c:v>
                </c:pt>
                <c:pt idx="53">
                  <c:v>115.1760116439237</c:v>
                </c:pt>
                <c:pt idx="54">
                  <c:v>114.60486816908654</c:v>
                </c:pt>
                <c:pt idx="55">
                  <c:v>114.13032352401983</c:v>
                </c:pt>
                <c:pt idx="56">
                  <c:v>113.7626235969192</c:v>
                </c:pt>
                <c:pt idx="57">
                  <c:v>113.59656670616545</c:v>
                </c:pt>
                <c:pt idx="58">
                  <c:v>113.45932030576272</c:v>
                </c:pt>
                <c:pt idx="59">
                  <c:v>113.45522917459927</c:v>
                </c:pt>
                <c:pt idx="60">
                  <c:v>113.56196090534986</c:v>
                </c:pt>
                <c:pt idx="61">
                  <c:v>113.86314139424314</c:v>
                </c:pt>
                <c:pt idx="62">
                  <c:v>114.19509064845285</c:v>
                </c:pt>
                <c:pt idx="63">
                  <c:v>115.06157299819183</c:v>
                </c:pt>
                <c:pt idx="64">
                  <c:v>116.02691534751828</c:v>
                </c:pt>
                <c:pt idx="65">
                  <c:v>117.22704452851507</c:v>
                </c:pt>
                <c:pt idx="66">
                  <c:v>118.47501596168443</c:v>
                </c:pt>
                <c:pt idx="67">
                  <c:v>119.98948802537852</c:v>
                </c:pt>
                <c:pt idx="68">
                  <c:v>121.45814675927345</c:v>
                </c:pt>
                <c:pt idx="69">
                  <c:v>123.04727237227048</c:v>
                </c:pt>
                <c:pt idx="70">
                  <c:v>124.65694412770546</c:v>
                </c:pt>
                <c:pt idx="71">
                  <c:v>126.50003635660372</c:v>
                </c:pt>
                <c:pt idx="72">
                  <c:v>128.18574929583167</c:v>
                </c:pt>
                <c:pt idx="73">
                  <c:v>129.91057765025153</c:v>
                </c:pt>
                <c:pt idx="74">
                  <c:v>131.63195611738476</c:v>
                </c:pt>
                <c:pt idx="75">
                  <c:v>133.54899173466345</c:v>
                </c:pt>
                <c:pt idx="76">
                  <c:v>135.27707430734179</c:v>
                </c:pt>
                <c:pt idx="77">
                  <c:v>136.97725255860081</c:v>
                </c:pt>
                <c:pt idx="78">
                  <c:v>138.5613881695111</c:v>
                </c:pt>
                <c:pt idx="79">
                  <c:v>140.28145394949371</c:v>
                </c:pt>
                <c:pt idx="80">
                  <c:v>141.92231642122957</c:v>
                </c:pt>
                <c:pt idx="81">
                  <c:v>143.41815007797777</c:v>
                </c:pt>
                <c:pt idx="82">
                  <c:v>144.80840796525709</c:v>
                </c:pt>
                <c:pt idx="83">
                  <c:v>146.18156140110273</c:v>
                </c:pt>
                <c:pt idx="84">
                  <c:v>147.58770434092517</c:v>
                </c:pt>
                <c:pt idx="85">
                  <c:v>148.98194337508542</c:v>
                </c:pt>
                <c:pt idx="86">
                  <c:v>150.11497840587998</c:v>
                </c:pt>
                <c:pt idx="87">
                  <c:v>151.24295020129017</c:v>
                </c:pt>
                <c:pt idx="88">
                  <c:v>152.18628706084121</c:v>
                </c:pt>
                <c:pt idx="89">
                  <c:v>152.98140211792693</c:v>
                </c:pt>
                <c:pt idx="90">
                  <c:v>153.53633538278154</c:v>
                </c:pt>
                <c:pt idx="91">
                  <c:v>153.84051549957985</c:v>
                </c:pt>
                <c:pt idx="92">
                  <c:v>153.98688259036521</c:v>
                </c:pt>
                <c:pt idx="93">
                  <c:v>154.06488298282125</c:v>
                </c:pt>
                <c:pt idx="94">
                  <c:v>154.07414699759164</c:v>
                </c:pt>
                <c:pt idx="95">
                  <c:v>153.99257446576979</c:v>
                </c:pt>
                <c:pt idx="96">
                  <c:v>153.88971596226691</c:v>
                </c:pt>
                <c:pt idx="97">
                  <c:v>153.58589103539796</c:v>
                </c:pt>
                <c:pt idx="98">
                  <c:v>153.05013899701083</c:v>
                </c:pt>
                <c:pt idx="99">
                  <c:v>152.34463390439541</c:v>
                </c:pt>
                <c:pt idx="100">
                  <c:v>151.55336546334601</c:v>
                </c:pt>
                <c:pt idx="101">
                  <c:v>150.75362823886633</c:v>
                </c:pt>
                <c:pt idx="102">
                  <c:v>149.92453914049867</c:v>
                </c:pt>
                <c:pt idx="103">
                  <c:v>149.1859804716471</c:v>
                </c:pt>
                <c:pt idx="104">
                  <c:v>148.53740655912216</c:v>
                </c:pt>
                <c:pt idx="105">
                  <c:v>147.85586464402726</c:v>
                </c:pt>
                <c:pt idx="106">
                  <c:v>147.16221695516498</c:v>
                </c:pt>
                <c:pt idx="107">
                  <c:v>146.43840145910468</c:v>
                </c:pt>
                <c:pt idx="108">
                  <c:v>145.77373856879331</c:v>
                </c:pt>
                <c:pt idx="109">
                  <c:v>145.14460285830916</c:v>
                </c:pt>
                <c:pt idx="110">
                  <c:v>144.5938957021225</c:v>
                </c:pt>
                <c:pt idx="111">
                  <c:v>144.06896411254189</c:v>
                </c:pt>
                <c:pt idx="112">
                  <c:v>143.65693549423759</c:v>
                </c:pt>
                <c:pt idx="113">
                  <c:v>143.42961166697572</c:v>
                </c:pt>
                <c:pt idx="114">
                  <c:v>143.30201865301089</c:v>
                </c:pt>
                <c:pt idx="115">
                  <c:v>143.21605057458103</c:v>
                </c:pt>
                <c:pt idx="116">
                  <c:v>143.31739102017644</c:v>
                </c:pt>
                <c:pt idx="117">
                  <c:v>143.47385813293866</c:v>
                </c:pt>
                <c:pt idx="118">
                  <c:v>143.56029254607174</c:v>
                </c:pt>
                <c:pt idx="119">
                  <c:v>143.7152312463333</c:v>
                </c:pt>
                <c:pt idx="120">
                  <c:v>144.1629604058798</c:v>
                </c:pt>
                <c:pt idx="121">
                  <c:v>144.47476287901611</c:v>
                </c:pt>
                <c:pt idx="122">
                  <c:v>145.01539358532625</c:v>
                </c:pt>
                <c:pt idx="123">
                  <c:v>145.47636552229039</c:v>
                </c:pt>
                <c:pt idx="124">
                  <c:v>145.97868744912259</c:v>
                </c:pt>
                <c:pt idx="125">
                  <c:v>146.58790614193708</c:v>
                </c:pt>
                <c:pt idx="126">
                  <c:v>147.29966504722623</c:v>
                </c:pt>
                <c:pt idx="127">
                  <c:v>148.2194754923195</c:v>
                </c:pt>
                <c:pt idx="128">
                  <c:v>149.07779250510106</c:v>
                </c:pt>
                <c:pt idx="129">
                  <c:v>149.87242825775323</c:v>
                </c:pt>
                <c:pt idx="130">
                  <c:v>150.76474425664165</c:v>
                </c:pt>
                <c:pt idx="131">
                  <c:v>151.5781821015274</c:v>
                </c:pt>
                <c:pt idx="132">
                  <c:v>152.59807335027</c:v>
                </c:pt>
                <c:pt idx="133">
                  <c:v>153.7130282366617</c:v>
                </c:pt>
                <c:pt idx="134">
                  <c:v>154.89725566790949</c:v>
                </c:pt>
                <c:pt idx="135">
                  <c:v>155.98331350563012</c:v>
                </c:pt>
                <c:pt idx="136">
                  <c:v>157.32515439918276</c:v>
                </c:pt>
                <c:pt idx="137">
                  <c:v>158.67894335362718</c:v>
                </c:pt>
                <c:pt idx="138">
                  <c:v>160.09638006969848</c:v>
                </c:pt>
                <c:pt idx="139">
                  <c:v>161.60448207181616</c:v>
                </c:pt>
                <c:pt idx="140">
                  <c:v>163.39688944332397</c:v>
                </c:pt>
                <c:pt idx="141">
                  <c:v>165.33448832928499</c:v>
                </c:pt>
                <c:pt idx="142">
                  <c:v>167.36810459619466</c:v>
                </c:pt>
                <c:pt idx="143">
                  <c:v>169.65791161275456</c:v>
                </c:pt>
                <c:pt idx="144">
                  <c:v>172.18878615968302</c:v>
                </c:pt>
                <c:pt idx="145">
                  <c:v>174.9531660131683</c:v>
                </c:pt>
                <c:pt idx="146">
                  <c:v>177.87991570697002</c:v>
                </c:pt>
                <c:pt idx="147">
                  <c:v>181.01227966512315</c:v>
                </c:pt>
                <c:pt idx="148">
                  <c:v>184.14860635679779</c:v>
                </c:pt>
                <c:pt idx="149">
                  <c:v>187.30561233261969</c:v>
                </c:pt>
                <c:pt idx="150">
                  <c:v>190.53180314960741</c:v>
                </c:pt>
                <c:pt idx="151">
                  <c:v>193.92310248778162</c:v>
                </c:pt>
                <c:pt idx="152">
                  <c:v>197.34489958321882</c:v>
                </c:pt>
                <c:pt idx="153">
                  <c:v>200.70774500179334</c:v>
                </c:pt>
                <c:pt idx="154">
                  <c:v>203.98148848171897</c:v>
                </c:pt>
                <c:pt idx="155">
                  <c:v>207.22820993415374</c:v>
                </c:pt>
                <c:pt idx="156">
                  <c:v>210.62802348504371</c:v>
                </c:pt>
                <c:pt idx="157">
                  <c:v>214.09864784095058</c:v>
                </c:pt>
                <c:pt idx="158">
                  <c:v>217.80600315594066</c:v>
                </c:pt>
                <c:pt idx="159">
                  <c:v>221.61872419806403</c:v>
                </c:pt>
                <c:pt idx="160">
                  <c:v>225.34609294408193</c:v>
                </c:pt>
                <c:pt idx="161">
                  <c:v>228.7095941826164</c:v>
                </c:pt>
                <c:pt idx="162">
                  <c:v>231.68241947480453</c:v>
                </c:pt>
                <c:pt idx="163">
                  <c:v>234.28507805252144</c:v>
                </c:pt>
                <c:pt idx="164">
                  <c:v>236.71249815038101</c:v>
                </c:pt>
                <c:pt idx="165">
                  <c:v>239.0380086370177</c:v>
                </c:pt>
                <c:pt idx="166">
                  <c:v>241.57253023965774</c:v>
                </c:pt>
                <c:pt idx="167">
                  <c:v>244.10482026863741</c:v>
                </c:pt>
                <c:pt idx="168">
                  <c:v>246.63601692049241</c:v>
                </c:pt>
                <c:pt idx="169">
                  <c:v>249.04305469782489</c:v>
                </c:pt>
                <c:pt idx="170">
                  <c:v>251.16160057569982</c:v>
                </c:pt>
                <c:pt idx="171">
                  <c:v>253.29304473380896</c:v>
                </c:pt>
                <c:pt idx="172">
                  <c:v>255.22611044805771</c:v>
                </c:pt>
                <c:pt idx="173">
                  <c:v>256.92684796576492</c:v>
                </c:pt>
                <c:pt idx="174">
                  <c:v>258.46899219573658</c:v>
                </c:pt>
                <c:pt idx="175">
                  <c:v>259.58767782557925</c:v>
                </c:pt>
                <c:pt idx="176">
                  <c:v>260.59355993675103</c:v>
                </c:pt>
                <c:pt idx="177">
                  <c:v>261.40885687376885</c:v>
                </c:pt>
                <c:pt idx="178">
                  <c:v>262.41190801019752</c:v>
                </c:pt>
                <c:pt idx="179">
                  <c:v>263.27306471079055</c:v>
                </c:pt>
                <c:pt idx="180">
                  <c:v>264.06931193828615</c:v>
                </c:pt>
                <c:pt idx="181">
                  <c:v>264.62252827628413</c:v>
                </c:pt>
                <c:pt idx="182">
                  <c:v>265.24164056840328</c:v>
                </c:pt>
                <c:pt idx="183">
                  <c:v>265.73250469347386</c:v>
                </c:pt>
                <c:pt idx="184">
                  <c:v>266.15255478216324</c:v>
                </c:pt>
                <c:pt idx="185">
                  <c:v>266.53415991147011</c:v>
                </c:pt>
                <c:pt idx="186">
                  <c:v>266.96625429717989</c:v>
                </c:pt>
                <c:pt idx="187">
                  <c:v>267.09954167963781</c:v>
                </c:pt>
                <c:pt idx="188">
                  <c:v>267.02084269349524</c:v>
                </c:pt>
                <c:pt idx="189">
                  <c:v>266.75788345146259</c:v>
                </c:pt>
                <c:pt idx="190">
                  <c:v>266.39449602297788</c:v>
                </c:pt>
                <c:pt idx="191">
                  <c:v>265.93430429205199</c:v>
                </c:pt>
                <c:pt idx="192">
                  <c:v>265.467870640169</c:v>
                </c:pt>
                <c:pt idx="193">
                  <c:v>265.02521975254655</c:v>
                </c:pt>
                <c:pt idx="194">
                  <c:v>264.54833720133712</c:v>
                </c:pt>
                <c:pt idx="195">
                  <c:v>264.04062111957745</c:v>
                </c:pt>
                <c:pt idx="196">
                  <c:v>263.72865324861016</c:v>
                </c:pt>
                <c:pt idx="197">
                  <c:v>263.56514908763972</c:v>
                </c:pt>
                <c:pt idx="198">
                  <c:v>263.56138460208848</c:v>
                </c:pt>
                <c:pt idx="199">
                  <c:v>263.6310124781607</c:v>
                </c:pt>
                <c:pt idx="200">
                  <c:v>263.59877092973841</c:v>
                </c:pt>
                <c:pt idx="201">
                  <c:v>263.81125240822684</c:v>
                </c:pt>
                <c:pt idx="202">
                  <c:v>263.24308089244204</c:v>
                </c:pt>
                <c:pt idx="203">
                  <c:v>262.70510791076492</c:v>
                </c:pt>
                <c:pt idx="204">
                  <c:v>262.20154856517161</c:v>
                </c:pt>
                <c:pt idx="205">
                  <c:v>261.42966186297997</c:v>
                </c:pt>
                <c:pt idx="206">
                  <c:v>260.57980114174006</c:v>
                </c:pt>
                <c:pt idx="207">
                  <c:v>259.53806819857846</c:v>
                </c:pt>
                <c:pt idx="208">
                  <c:v>258.29625069447081</c:v>
                </c:pt>
                <c:pt idx="209">
                  <c:v>256.81828796833128</c:v>
                </c:pt>
                <c:pt idx="210">
                  <c:v>255.32824597367582</c:v>
                </c:pt>
                <c:pt idx="211">
                  <c:v>253.77807257800231</c:v>
                </c:pt>
                <c:pt idx="212">
                  <c:v>252.04251198116668</c:v>
                </c:pt>
                <c:pt idx="213">
                  <c:v>249.99417883182315</c:v>
                </c:pt>
              </c:numCache>
            </c:numRef>
          </c:val>
          <c:smooth val="0"/>
          <c:extLst>
            <c:ext xmlns:c16="http://schemas.microsoft.com/office/drawing/2014/chart" uri="{C3380CC4-5D6E-409C-BE32-E72D297353CC}">
              <c16:uniqueId val="{00000001-6A97-4DA4-9FFB-26E58D7B12AD}"/>
            </c:ext>
          </c:extLst>
        </c:ser>
        <c:ser>
          <c:idx val="2"/>
          <c:order val="1"/>
          <c:tx>
            <c:v>Udlån</c:v>
          </c:tx>
          <c:spPr>
            <a:ln>
              <a:solidFill>
                <a:schemeClr val="accent3"/>
              </a:solidFill>
            </a:ln>
          </c:spPr>
          <c:marker>
            <c:symbol val="none"/>
          </c:marker>
          <c:cat>
            <c:numRef>
              <c:f>Udlånsgab!$A$7:$A$220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Udlånsgab!$D$7:$D$220</c:f>
              <c:numCache>
                <c:formatCode>0.00</c:formatCode>
                <c:ptCount val="214"/>
                <c:pt idx="0">
                  <c:v>105.24985518951782</c:v>
                </c:pt>
                <c:pt idx="1">
                  <c:v>105.20175422455391</c:v>
                </c:pt>
                <c:pt idx="2">
                  <c:v>105.39118803434131</c:v>
                </c:pt>
                <c:pt idx="3">
                  <c:v>105.51966811655187</c:v>
                </c:pt>
                <c:pt idx="4">
                  <c:v>106.19162302034924</c:v>
                </c:pt>
                <c:pt idx="5">
                  <c:v>107.25546992470522</c:v>
                </c:pt>
                <c:pt idx="6">
                  <c:v>107.02758560485863</c:v>
                </c:pt>
                <c:pt idx="7">
                  <c:v>106.61905695989107</c:v>
                </c:pt>
                <c:pt idx="8">
                  <c:v>107.39892509590065</c:v>
                </c:pt>
                <c:pt idx="9">
                  <c:v>107.98950977641644</c:v>
                </c:pt>
                <c:pt idx="10">
                  <c:v>108.69859221343982</c:v>
                </c:pt>
                <c:pt idx="11">
                  <c:v>109.64457725649575</c:v>
                </c:pt>
                <c:pt idx="12">
                  <c:v>110.69283795220706</c:v>
                </c:pt>
                <c:pt idx="13">
                  <c:v>112.11908506948964</c:v>
                </c:pt>
                <c:pt idx="14">
                  <c:v>114.50637480583697</c:v>
                </c:pt>
                <c:pt idx="15">
                  <c:v>115.49854027892243</c:v>
                </c:pt>
                <c:pt idx="16">
                  <c:v>116.99576384193267</c:v>
                </c:pt>
                <c:pt idx="17">
                  <c:v>117.77138025268887</c:v>
                </c:pt>
                <c:pt idx="18">
                  <c:v>118.68601517363393</c:v>
                </c:pt>
                <c:pt idx="19">
                  <c:v>119.54116195536014</c:v>
                </c:pt>
                <c:pt idx="20">
                  <c:v>120.27861826574824</c:v>
                </c:pt>
                <c:pt idx="21">
                  <c:v>121.12731391039358</c:v>
                </c:pt>
                <c:pt idx="22">
                  <c:v>121.62169265445858</c:v>
                </c:pt>
                <c:pt idx="23">
                  <c:v>121.13706002369543</c:v>
                </c:pt>
                <c:pt idx="24">
                  <c:v>119.91712028428572</c:v>
                </c:pt>
                <c:pt idx="25">
                  <c:v>117.85510206351957</c:v>
                </c:pt>
                <c:pt idx="26">
                  <c:v>117.51782899577204</c:v>
                </c:pt>
                <c:pt idx="27">
                  <c:v>117.33368905856723</c:v>
                </c:pt>
                <c:pt idx="28">
                  <c:v>118.03926522346964</c:v>
                </c:pt>
                <c:pt idx="29">
                  <c:v>118.99482550032087</c:v>
                </c:pt>
                <c:pt idx="30">
                  <c:v>117.61749366953109</c:v>
                </c:pt>
                <c:pt idx="31">
                  <c:v>116.7505313999439</c:v>
                </c:pt>
                <c:pt idx="32">
                  <c:v>116.16939288023556</c:v>
                </c:pt>
                <c:pt idx="33">
                  <c:v>115.33094391240549</c:v>
                </c:pt>
                <c:pt idx="34">
                  <c:v>115.25429828401914</c:v>
                </c:pt>
                <c:pt idx="35">
                  <c:v>115.42831995453955</c:v>
                </c:pt>
                <c:pt idx="36">
                  <c:v>115.16462522568285</c:v>
                </c:pt>
                <c:pt idx="37">
                  <c:v>115.24405901604369</c:v>
                </c:pt>
                <c:pt idx="38">
                  <c:v>115.64036233385819</c:v>
                </c:pt>
                <c:pt idx="39">
                  <c:v>114.94437577411954</c:v>
                </c:pt>
                <c:pt idx="40">
                  <c:v>114.00617784674105</c:v>
                </c:pt>
                <c:pt idx="41">
                  <c:v>113.51532036107996</c:v>
                </c:pt>
                <c:pt idx="42">
                  <c:v>113.78844004930082</c:v>
                </c:pt>
                <c:pt idx="43">
                  <c:v>114.31095674080507</c:v>
                </c:pt>
                <c:pt idx="44">
                  <c:v>115.18513622093698</c:v>
                </c:pt>
                <c:pt idx="45">
                  <c:v>116.57184982592939</c:v>
                </c:pt>
                <c:pt idx="46">
                  <c:v>115.17838818075955</c:v>
                </c:pt>
                <c:pt idx="47">
                  <c:v>113.70058172734218</c:v>
                </c:pt>
                <c:pt idx="48">
                  <c:v>112.30437758291588</c:v>
                </c:pt>
                <c:pt idx="49">
                  <c:v>111.26812745920627</c:v>
                </c:pt>
                <c:pt idx="50">
                  <c:v>108.99262740144169</c:v>
                </c:pt>
                <c:pt idx="51">
                  <c:v>106.59242203400865</c:v>
                </c:pt>
                <c:pt idx="52">
                  <c:v>105.61063586608954</c:v>
                </c:pt>
                <c:pt idx="53">
                  <c:v>106.6446510210296</c:v>
                </c:pt>
                <c:pt idx="54">
                  <c:v>106.89062908505062</c:v>
                </c:pt>
                <c:pt idx="55">
                  <c:v>107.76419420220151</c:v>
                </c:pt>
                <c:pt idx="56">
                  <c:v>108.87383478049153</c:v>
                </c:pt>
                <c:pt idx="57">
                  <c:v>111.41752046256792</c:v>
                </c:pt>
                <c:pt idx="58">
                  <c:v>111.69758753544363</c:v>
                </c:pt>
                <c:pt idx="59">
                  <c:v>113.50694377193631</c:v>
                </c:pt>
                <c:pt idx="60">
                  <c:v>115.11635204395878</c:v>
                </c:pt>
                <c:pt idx="61">
                  <c:v>118.06137424013765</c:v>
                </c:pt>
                <c:pt idx="62">
                  <c:v>118.74686929034782</c:v>
                </c:pt>
                <c:pt idx="63">
                  <c:v>127.04753502894303</c:v>
                </c:pt>
                <c:pt idx="64">
                  <c:v>129.20057663571032</c:v>
                </c:pt>
                <c:pt idx="65">
                  <c:v>133.53128512424774</c:v>
                </c:pt>
                <c:pt idx="66">
                  <c:v>135.16897238477335</c:v>
                </c:pt>
                <c:pt idx="67">
                  <c:v>140.27299686717092</c:v>
                </c:pt>
                <c:pt idx="68">
                  <c:v>140.67385079412077</c:v>
                </c:pt>
                <c:pt idx="69">
                  <c:v>143.68650596462672</c:v>
                </c:pt>
                <c:pt idx="70">
                  <c:v>145.19726587327878</c:v>
                </c:pt>
                <c:pt idx="71">
                  <c:v>150.17182107469935</c:v>
                </c:pt>
                <c:pt idx="72">
                  <c:v>148.96809713752731</c:v>
                </c:pt>
                <c:pt idx="73">
                  <c:v>150.86739521289698</c:v>
                </c:pt>
                <c:pt idx="74">
                  <c:v>152.09725017143521</c:v>
                </c:pt>
                <c:pt idx="75">
                  <c:v>156.63945762986432</c:v>
                </c:pt>
                <c:pt idx="76">
                  <c:v>154.89923924500738</c:v>
                </c:pt>
                <c:pt idx="77">
                  <c:v>155.73134834948758</c:v>
                </c:pt>
                <c:pt idx="78">
                  <c:v>155.0550807946957</c:v>
                </c:pt>
                <c:pt idx="79">
                  <c:v>158.58453958455519</c:v>
                </c:pt>
                <c:pt idx="80">
                  <c:v>158.53811701716697</c:v>
                </c:pt>
                <c:pt idx="81">
                  <c:v>157.30910367465026</c:v>
                </c:pt>
                <c:pt idx="82">
                  <c:v>156.66326713936479</c:v>
                </c:pt>
                <c:pt idx="83">
                  <c:v>157.48106007825734</c:v>
                </c:pt>
                <c:pt idx="84">
                  <c:v>159.16214373838977</c:v>
                </c:pt>
                <c:pt idx="85">
                  <c:v>160.08530092747043</c:v>
                </c:pt>
                <c:pt idx="86">
                  <c:v>156.63642031434605</c:v>
                </c:pt>
                <c:pt idx="87">
                  <c:v>157.52244620077892</c:v>
                </c:pt>
                <c:pt idx="88">
                  <c:v>155.24118070693348</c:v>
                </c:pt>
                <c:pt idx="89">
                  <c:v>153.48797561614046</c:v>
                </c:pt>
                <c:pt idx="90">
                  <c:v>150.01150993057342</c:v>
                </c:pt>
                <c:pt idx="91">
                  <c:v>146.19707327825284</c:v>
                </c:pt>
                <c:pt idx="92">
                  <c:v>143.88213941263007</c:v>
                </c:pt>
                <c:pt idx="93">
                  <c:v>143.06457049633349</c:v>
                </c:pt>
                <c:pt idx="94">
                  <c:v>142.19422658348859</c:v>
                </c:pt>
                <c:pt idx="95">
                  <c:v>140.88109694236911</c:v>
                </c:pt>
                <c:pt idx="96">
                  <c:v>140.75727708298723</c:v>
                </c:pt>
                <c:pt idx="97">
                  <c:v>137.38169656168208</c:v>
                </c:pt>
                <c:pt idx="98">
                  <c:v>133.32440357100893</c:v>
                </c:pt>
                <c:pt idx="99">
                  <c:v>130.24624768214338</c:v>
                </c:pt>
                <c:pt idx="100">
                  <c:v>128.57717864811718</c:v>
                </c:pt>
                <c:pt idx="101">
                  <c:v>128.24461613181273</c:v>
                </c:pt>
                <c:pt idx="102">
                  <c:v>127.51553854605801</c:v>
                </c:pt>
                <c:pt idx="103">
                  <c:v>128.92906638485846</c:v>
                </c:pt>
                <c:pt idx="104">
                  <c:v>130.36902000507067</c:v>
                </c:pt>
                <c:pt idx="105">
                  <c:v>129.61364000456351</c:v>
                </c:pt>
                <c:pt idx="106">
                  <c:v>129.20755670077503</c:v>
                </c:pt>
                <c:pt idx="107">
                  <c:v>128.45459770937094</c:v>
                </c:pt>
                <c:pt idx="108">
                  <c:v>129.29823086821011</c:v>
                </c:pt>
                <c:pt idx="109">
                  <c:v>129.73162975315736</c:v>
                </c:pt>
                <c:pt idx="110">
                  <c:v>130.95408757168585</c:v>
                </c:pt>
                <c:pt idx="111">
                  <c:v>131.24854374676283</c:v>
                </c:pt>
                <c:pt idx="112">
                  <c:v>133.13511342863379</c:v>
                </c:pt>
                <c:pt idx="113">
                  <c:v>136.38155513896589</c:v>
                </c:pt>
                <c:pt idx="114">
                  <c:v>138.16834143057147</c:v>
                </c:pt>
                <c:pt idx="115">
                  <c:v>138.94256368461879</c:v>
                </c:pt>
                <c:pt idx="116">
                  <c:v>142.39322866904257</c:v>
                </c:pt>
                <c:pt idx="117">
                  <c:v>143.52641579534128</c:v>
                </c:pt>
                <c:pt idx="118">
                  <c:v>142.40300204803771</c:v>
                </c:pt>
                <c:pt idx="119">
                  <c:v>143.77244886589534</c:v>
                </c:pt>
                <c:pt idx="120">
                  <c:v>149.27218302630848</c:v>
                </c:pt>
                <c:pt idx="121">
                  <c:v>147.09471599248744</c:v>
                </c:pt>
                <c:pt idx="122">
                  <c:v>151.51258120499847</c:v>
                </c:pt>
                <c:pt idx="123">
                  <c:v>150.41621406358635</c:v>
                </c:pt>
                <c:pt idx="124">
                  <c:v>151.49409553851805</c:v>
                </c:pt>
                <c:pt idx="125">
                  <c:v>153.79458264507238</c:v>
                </c:pt>
                <c:pt idx="126">
                  <c:v>156.07493884679303</c:v>
                </c:pt>
                <c:pt idx="127">
                  <c:v>160.34148799483438</c:v>
                </c:pt>
                <c:pt idx="128">
                  <c:v>159.79735011999446</c:v>
                </c:pt>
                <c:pt idx="129">
                  <c:v>159.19099106183171</c:v>
                </c:pt>
                <c:pt idx="130">
                  <c:v>161.50853622127383</c:v>
                </c:pt>
                <c:pt idx="131">
                  <c:v>160.65760470083526</c:v>
                </c:pt>
                <c:pt idx="132">
                  <c:v>164.98811534418917</c:v>
                </c:pt>
                <c:pt idx="133">
                  <c:v>167.39662783450723</c:v>
                </c:pt>
                <c:pt idx="134">
                  <c:v>169.39251896516211</c:v>
                </c:pt>
                <c:pt idx="135">
                  <c:v>168.37523628573655</c:v>
                </c:pt>
                <c:pt idx="136">
                  <c:v>173.78650548211718</c:v>
                </c:pt>
                <c:pt idx="137">
                  <c:v>174.88358602930828</c:v>
                </c:pt>
                <c:pt idx="138">
                  <c:v>176.94450121058796</c:v>
                </c:pt>
                <c:pt idx="139">
                  <c:v>179.5446293259364</c:v>
                </c:pt>
                <c:pt idx="140">
                  <c:v>185.74298917628428</c:v>
                </c:pt>
                <c:pt idx="141">
                  <c:v>189.5597467157564</c:v>
                </c:pt>
                <c:pt idx="142">
                  <c:v>192.57030966949321</c:v>
                </c:pt>
                <c:pt idx="143">
                  <c:v>198.57620703236037</c:v>
                </c:pt>
                <c:pt idx="144">
                  <c:v>204.45745721171767</c:v>
                </c:pt>
                <c:pt idx="145">
                  <c:v>210.34740083928293</c:v>
                </c:pt>
                <c:pt idx="146">
                  <c:v>215.08316141201053</c:v>
                </c:pt>
                <c:pt idx="147">
                  <c:v>220.72067886622247</c:v>
                </c:pt>
                <c:pt idx="148">
                  <c:v>222.80868142400467</c:v>
                </c:pt>
                <c:pt idx="149">
                  <c:v>225.23566042437756</c:v>
                </c:pt>
                <c:pt idx="150">
                  <c:v>228.59026977099307</c:v>
                </c:pt>
                <c:pt idx="151">
                  <c:v>233.7633770254352</c:v>
                </c:pt>
                <c:pt idx="152">
                  <c:v>236.59178065904123</c:v>
                </c:pt>
                <c:pt idx="153">
                  <c:v>237.83286964346792</c:v>
                </c:pt>
                <c:pt idx="154">
                  <c:v>238.52374915378783</c:v>
                </c:pt>
                <c:pt idx="155">
                  <c:v>240.33263506577174</c:v>
                </c:pt>
                <c:pt idx="156">
                  <c:v>245.44644114867032</c:v>
                </c:pt>
                <c:pt idx="157">
                  <c:v>249.16158964440606</c:v>
                </c:pt>
                <c:pt idx="158">
                  <c:v>255.97292178979279</c:v>
                </c:pt>
                <c:pt idx="159">
                  <c:v>260.53313360033133</c:v>
                </c:pt>
                <c:pt idx="160">
                  <c:v>261.69231859676199</c:v>
                </c:pt>
                <c:pt idx="161">
                  <c:v>257.7482647016285</c:v>
                </c:pt>
                <c:pt idx="162">
                  <c:v>253.15567939185496</c:v>
                </c:pt>
                <c:pt idx="163">
                  <c:v>248.75976006711741</c:v>
                </c:pt>
                <c:pt idx="164">
                  <c:v>247.75288791884185</c:v>
                </c:pt>
                <c:pt idx="165">
                  <c:v>248.00746996661127</c:v>
                </c:pt>
                <c:pt idx="166">
                  <c:v>253.90111585792803</c:v>
                </c:pt>
                <c:pt idx="167">
                  <c:v>256.04843469894058</c:v>
                </c:pt>
                <c:pt idx="168">
                  <c:v>258.225148697706</c:v>
                </c:pt>
                <c:pt idx="169">
                  <c:v>258.16130428712228</c:v>
                </c:pt>
                <c:pt idx="170">
                  <c:v>255.03890681855265</c:v>
                </c:pt>
                <c:pt idx="171">
                  <c:v>257.2842795951039</c:v>
                </c:pt>
                <c:pt idx="172">
                  <c:v>255.677371051308</c:v>
                </c:pt>
                <c:pt idx="173">
                  <c:v>253.35089707113161</c:v>
                </c:pt>
                <c:pt idx="174">
                  <c:v>252.25303977441604</c:v>
                </c:pt>
                <c:pt idx="175">
                  <c:v>246.22893106144818</c:v>
                </c:pt>
                <c:pt idx="176">
                  <c:v>245.66084839701486</c:v>
                </c:pt>
                <c:pt idx="177">
                  <c:v>243.60224650005117</c:v>
                </c:pt>
                <c:pt idx="178">
                  <c:v>248.35019097924288</c:v>
                </c:pt>
                <c:pt idx="179">
                  <c:v>247.15431615790317</c:v>
                </c:pt>
                <c:pt idx="180">
                  <c:v>247.28171518580032</c:v>
                </c:pt>
                <c:pt idx="181">
                  <c:v>244.10660025599196</c:v>
                </c:pt>
                <c:pt idx="182">
                  <c:v>246.44097979724498</c:v>
                </c:pt>
                <c:pt idx="183">
                  <c:v>245.24367848435585</c:v>
                </c:pt>
                <c:pt idx="184">
                  <c:v>245.01558240702738</c:v>
                </c:pt>
                <c:pt idx="185">
                  <c:v>245.32667224510703</c:v>
                </c:pt>
                <c:pt idx="186">
                  <c:v>247.22728081069704</c:v>
                </c:pt>
                <c:pt idx="187">
                  <c:v>242.75088543777818</c:v>
                </c:pt>
                <c:pt idx="188">
                  <c:v>239.69253843269593</c:v>
                </c:pt>
                <c:pt idx="189">
                  <c:v>237.01283655405717</c:v>
                </c:pt>
                <c:pt idx="190">
                  <c:v>235.74952927669344</c:v>
                </c:pt>
                <c:pt idx="191">
                  <c:v>234.47733698130415</c:v>
                </c:pt>
                <c:pt idx="192">
                  <c:v>234.78700590640616</c:v>
                </c:pt>
                <c:pt idx="193">
                  <c:v>235.61761381617617</c:v>
                </c:pt>
                <c:pt idx="194">
                  <c:v>235.3754818467055</c:v>
                </c:pt>
                <c:pt idx="195">
                  <c:v>235.15466205121376</c:v>
                </c:pt>
                <c:pt idx="196">
                  <c:v>239.03792116273945</c:v>
                </c:pt>
                <c:pt idx="197">
                  <c:v>242.13447732446153</c:v>
                </c:pt>
                <c:pt idx="198">
                  <c:v>245.49408335508568</c:v>
                </c:pt>
                <c:pt idx="199">
                  <c:v>247.34006923409783</c:v>
                </c:pt>
                <c:pt idx="200">
                  <c:v>246.00485896112835</c:v>
                </c:pt>
                <c:pt idx="201">
                  <c:v>250.94190600522194</c:v>
                </c:pt>
                <c:pt idx="202">
                  <c:v>237.24162617146823</c:v>
                </c:pt>
                <c:pt idx="203">
                  <c:v>237.95644118914259</c:v>
                </c:pt>
                <c:pt idx="204">
                  <c:v>238.74332991277575</c:v>
                </c:pt>
                <c:pt idx="205">
                  <c:v>233.99259626918146</c:v>
                </c:pt>
                <c:pt idx="206">
                  <c:v>232.56608045279972</c:v>
                </c:pt>
                <c:pt idx="207">
                  <c:v>228.99509938448267</c:v>
                </c:pt>
                <c:pt idx="208">
                  <c:v>225.15316552250192</c:v>
                </c:pt>
                <c:pt idx="209">
                  <c:v>220.52483161868111</c:v>
                </c:pt>
                <c:pt idx="210">
                  <c:v>219.84612898592357</c:v>
                </c:pt>
                <c:pt idx="211">
                  <c:v>218.25387576367552</c:v>
                </c:pt>
                <c:pt idx="212">
                  <c:v>214.31226441435149</c:v>
                </c:pt>
                <c:pt idx="213">
                  <c:v>207.91791489809523</c:v>
                </c:pt>
              </c:numCache>
            </c:numRef>
          </c:val>
          <c:smooth val="0"/>
          <c:extLst>
            <c:ext xmlns:c16="http://schemas.microsoft.com/office/drawing/2014/chart" uri="{C3380CC4-5D6E-409C-BE32-E72D297353CC}">
              <c16:uniqueId val="{00000002-6A97-4DA4-9FFB-26E58D7B12AD}"/>
            </c:ext>
          </c:extLst>
        </c:ser>
        <c:dLbls>
          <c:showLegendKey val="0"/>
          <c:showVal val="0"/>
          <c:showCatName val="0"/>
          <c:showSerName val="0"/>
          <c:showPercent val="0"/>
          <c:showBubbleSize val="0"/>
        </c:dLbls>
        <c:marker val="1"/>
        <c:smooth val="0"/>
        <c:axId val="647727744"/>
        <c:axId val="647729536"/>
      </c:lineChart>
      <c:lineChart>
        <c:grouping val="standard"/>
        <c:varyColors val="0"/>
        <c:ser>
          <c:idx val="1"/>
          <c:order val="3"/>
          <c:tx>
            <c:v>Grænseværdi (højre akse)</c:v>
          </c:tx>
          <c:spPr>
            <a:ln>
              <a:solidFill>
                <a:schemeClr val="accent4"/>
              </a:solidFill>
            </a:ln>
          </c:spPr>
          <c:marker>
            <c:symbol val="none"/>
          </c:marker>
          <c:cat>
            <c:numRef>
              <c:f>Udlånsgab!$A$7:$A$220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Udlånsgab!$G$7:$G$220</c:f>
              <c:numCache>
                <c:formatCode>0.00</c:formatCode>
                <c:ptCount val="214"/>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numCache>
            </c:numRef>
          </c:val>
          <c:smooth val="0"/>
          <c:extLst>
            <c:ext xmlns:c16="http://schemas.microsoft.com/office/drawing/2014/chart" uri="{C3380CC4-5D6E-409C-BE32-E72D297353CC}">
              <c16:uniqueId val="{00000003-6A97-4DA4-9FFB-26E58D7B12AD}"/>
            </c:ext>
          </c:extLst>
        </c:ser>
        <c:dLbls>
          <c:showLegendKey val="0"/>
          <c:showVal val="0"/>
          <c:showCatName val="0"/>
          <c:showSerName val="0"/>
          <c:showPercent val="0"/>
          <c:showBubbleSize val="0"/>
        </c:dLbls>
        <c:marker val="1"/>
        <c:smooth val="0"/>
        <c:axId val="647732608"/>
        <c:axId val="647731072"/>
      </c:lineChart>
      <c:dateAx>
        <c:axId val="647727744"/>
        <c:scaling>
          <c:orientation val="minMax"/>
          <c:max val="45108"/>
          <c:min val="29221"/>
        </c:scaling>
        <c:delete val="0"/>
        <c:axPos val="b"/>
        <c:numFmt formatCode="yyyy" sourceLinked="0"/>
        <c:majorTickMark val="out"/>
        <c:minorTickMark val="out"/>
        <c:tickLblPos val="nextTo"/>
        <c:spPr>
          <a:ln/>
        </c:spPr>
        <c:crossAx val="647729536"/>
        <c:crossesAt val="-50"/>
        <c:auto val="1"/>
        <c:lblOffset val="100"/>
        <c:baseTimeUnit val="months"/>
        <c:majorUnit val="36"/>
        <c:majorTimeUnit val="months"/>
        <c:minorUnit val="12"/>
        <c:minorTimeUnit val="months"/>
      </c:dateAx>
      <c:valAx>
        <c:axId val="647729536"/>
        <c:scaling>
          <c:orientation val="minMax"/>
          <c:max val="300"/>
          <c:min val="100"/>
        </c:scaling>
        <c:delete val="0"/>
        <c:axPos val="l"/>
        <c:majorGridlines>
          <c:spPr>
            <a:ln>
              <a:solidFill>
                <a:schemeClr val="accent6"/>
              </a:solidFill>
            </a:ln>
          </c:spPr>
        </c:majorGridlines>
        <c:numFmt formatCode="0" sourceLinked="0"/>
        <c:majorTickMark val="out"/>
        <c:minorTickMark val="none"/>
        <c:tickLblPos val="nextTo"/>
        <c:spPr>
          <a:ln>
            <a:noFill/>
          </a:ln>
        </c:spPr>
        <c:crossAx val="647727744"/>
        <c:crosses val="autoZero"/>
        <c:crossBetween val="between"/>
        <c:majorUnit val="25"/>
      </c:valAx>
      <c:valAx>
        <c:axId val="647731072"/>
        <c:scaling>
          <c:orientation val="minMax"/>
          <c:max val="60"/>
          <c:min val="-60"/>
        </c:scaling>
        <c:delete val="0"/>
        <c:axPos val="r"/>
        <c:numFmt formatCode="0" sourceLinked="0"/>
        <c:majorTickMark val="none"/>
        <c:minorTickMark val="none"/>
        <c:tickLblPos val="nextTo"/>
        <c:spPr>
          <a:ln>
            <a:noFill/>
          </a:ln>
        </c:spPr>
        <c:crossAx val="647732608"/>
        <c:crosses val="max"/>
        <c:crossBetween val="between"/>
        <c:majorUnit val="15"/>
      </c:valAx>
      <c:dateAx>
        <c:axId val="647732608"/>
        <c:scaling>
          <c:orientation val="minMax"/>
        </c:scaling>
        <c:delete val="1"/>
        <c:axPos val="b"/>
        <c:numFmt formatCode="m/d/yyyy" sourceLinked="1"/>
        <c:majorTickMark val="out"/>
        <c:minorTickMark val="none"/>
        <c:tickLblPos val="nextTo"/>
        <c:crossAx val="647731072"/>
        <c:crosses val="autoZero"/>
        <c:auto val="1"/>
        <c:lblOffset val="100"/>
        <c:baseTimeUnit val="months"/>
        <c:majorUnit val="1"/>
        <c:minorUnit val="1"/>
      </c:dateAx>
    </c:plotArea>
    <c:legend>
      <c:legendPos val="r"/>
      <c:layout>
        <c:manualLayout>
          <c:xMode val="edge"/>
          <c:yMode val="edge"/>
          <c:x val="0"/>
          <c:y val="0.92629075395699401"/>
          <c:w val="0.69374560048885203"/>
          <c:h val="7.196488444410986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ser>
          <c:idx val="0"/>
          <c:order val="0"/>
          <c:tx>
            <c:strRef>
              <c:f>'Gearing og kapitaloverdækning'!$E$7</c:f>
              <c:strCache>
                <c:ptCount val="1"/>
                <c:pt idx="0">
                  <c:v>Gearing, koncerner </c:v>
                </c:pt>
              </c:strCache>
            </c:strRef>
          </c:tx>
          <c:marker>
            <c:symbol val="none"/>
          </c:marker>
          <c:cat>
            <c:numRef>
              <c:f>'Gearing og kapitaloverdækning'!$A$8:$A$179</c:f>
              <c:numCache>
                <c:formatCode>m/d/yyyy</c:formatCode>
                <c:ptCount val="17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numCache>
            </c:numRef>
          </c:cat>
          <c:val>
            <c:numRef>
              <c:f>'Gearing og kapitaloverdækning'!$E$8:$E$179</c:f>
              <c:numCache>
                <c:formatCode>0.00</c:formatCode>
                <c:ptCount val="172"/>
                <c:pt idx="83">
                  <c:v>23.872350201528558</c:v>
                </c:pt>
                <c:pt idx="84">
                  <c:v>24.15140902661139</c:v>
                </c:pt>
                <c:pt idx="85">
                  <c:v>24.430467851694218</c:v>
                </c:pt>
                <c:pt idx="86">
                  <c:v>24.709526676777053</c:v>
                </c:pt>
                <c:pt idx="87">
                  <c:v>24.98858550185988</c:v>
                </c:pt>
                <c:pt idx="88">
                  <c:v>25.177223157953591</c:v>
                </c:pt>
                <c:pt idx="89">
                  <c:v>25.365860814047309</c:v>
                </c:pt>
                <c:pt idx="90">
                  <c:v>25.55449847014102</c:v>
                </c:pt>
                <c:pt idx="91">
                  <c:v>25.743136126234738</c:v>
                </c:pt>
                <c:pt idx="92">
                  <c:v>25.743178574596826</c:v>
                </c:pt>
                <c:pt idx="93">
                  <c:v>25.770954805851481</c:v>
                </c:pt>
                <c:pt idx="94">
                  <c:v>25.772859167711385</c:v>
                </c:pt>
                <c:pt idx="95">
                  <c:v>25.902444682306637</c:v>
                </c:pt>
                <c:pt idx="96">
                  <c:v>26.106851341348886</c:v>
                </c:pt>
                <c:pt idx="97">
                  <c:v>26.40559263029165</c:v>
                </c:pt>
                <c:pt idx="98">
                  <c:v>27.070307284030186</c:v>
                </c:pt>
                <c:pt idx="99">
                  <c:v>27.653528151017476</c:v>
                </c:pt>
                <c:pt idx="100">
                  <c:v>27.469976256066293</c:v>
                </c:pt>
                <c:pt idx="101">
                  <c:v>26.998415645577602</c:v>
                </c:pt>
                <c:pt idx="102">
                  <c:v>26.232124600066435</c:v>
                </c:pt>
                <c:pt idx="103">
                  <c:v>25.632507106005114</c:v>
                </c:pt>
                <c:pt idx="104">
                  <c:v>24.890815860020648</c:v>
                </c:pt>
                <c:pt idx="105">
                  <c:v>24.31506491678061</c:v>
                </c:pt>
                <c:pt idx="106">
                  <c:v>24.515023992167983</c:v>
                </c:pt>
                <c:pt idx="107">
                  <c:v>24.746530784712942</c:v>
                </c:pt>
                <c:pt idx="108">
                  <c:v>25.938799259836824</c:v>
                </c:pt>
                <c:pt idx="109">
                  <c:v>27.346553486321827</c:v>
                </c:pt>
                <c:pt idx="110">
                  <c:v>27.912580314328526</c:v>
                </c:pt>
                <c:pt idx="111">
                  <c:v>28.239840216613203</c:v>
                </c:pt>
                <c:pt idx="112">
                  <c:v>28.777252634906791</c:v>
                </c:pt>
                <c:pt idx="113">
                  <c:v>28.906404723145421</c:v>
                </c:pt>
                <c:pt idx="114">
                  <c:v>28.121374714996321</c:v>
                </c:pt>
                <c:pt idx="115">
                  <c:v>27.281689108236055</c:v>
                </c:pt>
                <c:pt idx="116">
                  <c:v>25.662496618256505</c:v>
                </c:pt>
                <c:pt idx="117">
                  <c:v>24.305119059507646</c:v>
                </c:pt>
                <c:pt idx="118">
                  <c:v>24.023665616166774</c:v>
                </c:pt>
                <c:pt idx="119">
                  <c:v>23.683120528341973</c:v>
                </c:pt>
                <c:pt idx="120">
                  <c:v>23.522692170639687</c:v>
                </c:pt>
                <c:pt idx="121">
                  <c:v>23.01808534733215</c:v>
                </c:pt>
                <c:pt idx="122">
                  <c:v>22.052084103251623</c:v>
                </c:pt>
                <c:pt idx="123">
                  <c:v>21.382264180720934</c:v>
                </c:pt>
                <c:pt idx="124">
                  <c:v>21.110512050881695</c:v>
                </c:pt>
                <c:pt idx="125">
                  <c:v>21.141553944189024</c:v>
                </c:pt>
                <c:pt idx="126">
                  <c:v>21.516394662616243</c:v>
                </c:pt>
                <c:pt idx="127">
                  <c:v>21.740352197889564</c:v>
                </c:pt>
                <c:pt idx="128">
                  <c:v>21.670423805417084</c:v>
                </c:pt>
                <c:pt idx="129">
                  <c:v>21.510286521043092</c:v>
                </c:pt>
                <c:pt idx="130">
                  <c:v>21.055878464672364</c:v>
                </c:pt>
                <c:pt idx="131">
                  <c:v>20.505968844652507</c:v>
                </c:pt>
                <c:pt idx="132">
                  <c:v>20.043882836676175</c:v>
                </c:pt>
                <c:pt idx="133">
                  <c:v>20.022503229320783</c:v>
                </c:pt>
                <c:pt idx="134">
                  <c:v>20.227239662895879</c:v>
                </c:pt>
                <c:pt idx="135">
                  <c:v>20.644464198639607</c:v>
                </c:pt>
                <c:pt idx="136">
                  <c:v>21.189130891080254</c:v>
                </c:pt>
                <c:pt idx="137">
                  <c:v>21.663273635336669</c:v>
                </c:pt>
                <c:pt idx="138">
                  <c:v>21.79067015106309</c:v>
                </c:pt>
                <c:pt idx="139">
                  <c:v>21.586970662391888</c:v>
                </c:pt>
                <c:pt idx="140">
                  <c:v>21.174010054780933</c:v>
                </c:pt>
                <c:pt idx="141">
                  <c:v>20.701120351079055</c:v>
                </c:pt>
                <c:pt idx="142">
                  <c:v>20.678918084190592</c:v>
                </c:pt>
                <c:pt idx="143">
                  <c:v>20.748544405204882</c:v>
                </c:pt>
                <c:pt idx="144">
                  <c:v>20.7306578124258</c:v>
                </c:pt>
                <c:pt idx="145">
                  <c:v>20.236885384686808</c:v>
                </c:pt>
                <c:pt idx="146">
                  <c:v>19.542112203212106</c:v>
                </c:pt>
                <c:pt idx="147">
                  <c:v>18.849698860800302</c:v>
                </c:pt>
                <c:pt idx="148">
                  <c:v>18.549595575382202</c:v>
                </c:pt>
                <c:pt idx="149">
                  <c:v>18.569509547647385</c:v>
                </c:pt>
                <c:pt idx="150">
                  <c:v>18.802203605349789</c:v>
                </c:pt>
                <c:pt idx="151">
                  <c:v>19.077732417471523</c:v>
                </c:pt>
                <c:pt idx="152">
                  <c:v>18.91797296334337</c:v>
                </c:pt>
                <c:pt idx="153">
                  <c:v>18.804729688573431</c:v>
                </c:pt>
                <c:pt idx="154">
                  <c:v>18.767314802703474</c:v>
                </c:pt>
                <c:pt idx="155">
                  <c:v>18.973915086177158</c:v>
                </c:pt>
                <c:pt idx="156">
                  <c:v>19.128999432617864</c:v>
                </c:pt>
                <c:pt idx="157">
                  <c:v>19.246845850281851</c:v>
                </c:pt>
                <c:pt idx="158">
                  <c:v>19.151772082852961</c:v>
                </c:pt>
                <c:pt idx="159">
                  <c:v>18.830068369462488</c:v>
                </c:pt>
                <c:pt idx="160">
                  <c:v>18.825167119049773</c:v>
                </c:pt>
                <c:pt idx="161">
                  <c:v>18.701872228054732</c:v>
                </c:pt>
                <c:pt idx="162">
                  <c:v>18.430423007682926</c:v>
                </c:pt>
                <c:pt idx="163">
                  <c:v>18.13713239460829</c:v>
                </c:pt>
                <c:pt idx="164">
                  <c:v>17.755316221224746</c:v>
                </c:pt>
                <c:pt idx="165">
                  <c:v>17.487080778203797</c:v>
                </c:pt>
                <c:pt idx="166">
                  <c:v>17.474487655254183</c:v>
                </c:pt>
                <c:pt idx="167">
                  <c:v>17.699136440516927</c:v>
                </c:pt>
                <c:pt idx="168">
                  <c:v>17.721208216644044</c:v>
                </c:pt>
                <c:pt idx="169">
                  <c:v>17.661087053921321</c:v>
                </c:pt>
                <c:pt idx="170">
                  <c:v>17.475432306153976</c:v>
                </c:pt>
                <c:pt idx="171">
                  <c:v>17.010208439036752</c:v>
                </c:pt>
              </c:numCache>
            </c:numRef>
          </c:val>
          <c:smooth val="0"/>
          <c:extLst>
            <c:ext xmlns:c16="http://schemas.microsoft.com/office/drawing/2014/chart" uri="{C3380CC4-5D6E-409C-BE32-E72D297353CC}">
              <c16:uniqueId val="{00000000-F4AF-431C-B615-9D53D74E13B6}"/>
            </c:ext>
          </c:extLst>
        </c:ser>
        <c:ser>
          <c:idx val="1"/>
          <c:order val="1"/>
          <c:tx>
            <c:strRef>
              <c:f>'Gearing og kapitaloverdækning'!$F$7</c:f>
              <c:strCache>
                <c:ptCount val="1"/>
                <c:pt idx="0">
                  <c:v>Gearing, pengeinstitutter </c:v>
                </c:pt>
              </c:strCache>
            </c:strRef>
          </c:tx>
          <c:marker>
            <c:symbol val="none"/>
          </c:marker>
          <c:cat>
            <c:numRef>
              <c:f>'Gearing og kapitaloverdækning'!$A$8:$A$179</c:f>
              <c:numCache>
                <c:formatCode>m/d/yyyy</c:formatCode>
                <c:ptCount val="17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numCache>
            </c:numRef>
          </c:cat>
          <c:val>
            <c:numRef>
              <c:f>'Gearing og kapitaloverdækning'!$F$8:$F$179</c:f>
              <c:numCache>
                <c:formatCode>0.00</c:formatCode>
                <c:ptCount val="172"/>
                <c:pt idx="3">
                  <c:v>15.126632887897296</c:v>
                </c:pt>
                <c:pt idx="4">
                  <c:v>15.293597549587147</c:v>
                </c:pt>
                <c:pt idx="5">
                  <c:v>15.460562211276997</c:v>
                </c:pt>
                <c:pt idx="6">
                  <c:v>15.627526872966849</c:v>
                </c:pt>
                <c:pt idx="7">
                  <c:v>15.794491534656698</c:v>
                </c:pt>
                <c:pt idx="8">
                  <c:v>15.700723751899186</c:v>
                </c:pt>
                <c:pt idx="9">
                  <c:v>15.606955969141676</c:v>
                </c:pt>
                <c:pt idx="10">
                  <c:v>15.513188186384165</c:v>
                </c:pt>
                <c:pt idx="11">
                  <c:v>15.419420403626654</c:v>
                </c:pt>
                <c:pt idx="12">
                  <c:v>15.045222754029737</c:v>
                </c:pt>
                <c:pt idx="13">
                  <c:v>14.671025104432822</c:v>
                </c:pt>
                <c:pt idx="14">
                  <c:v>14.296827454835903</c:v>
                </c:pt>
                <c:pt idx="15">
                  <c:v>13.922629805238987</c:v>
                </c:pt>
                <c:pt idx="16">
                  <c:v>14.648307250979427</c:v>
                </c:pt>
                <c:pt idx="17">
                  <c:v>15.373984696719864</c:v>
                </c:pt>
                <c:pt idx="18">
                  <c:v>16.099662142460303</c:v>
                </c:pt>
                <c:pt idx="19">
                  <c:v>16.825339588200741</c:v>
                </c:pt>
                <c:pt idx="20">
                  <c:v>16.570766445737711</c:v>
                </c:pt>
                <c:pt idx="21">
                  <c:v>16.316193303274684</c:v>
                </c:pt>
                <c:pt idx="22">
                  <c:v>16.061620160811653</c:v>
                </c:pt>
                <c:pt idx="23">
                  <c:v>15.807047018348625</c:v>
                </c:pt>
                <c:pt idx="24">
                  <c:v>16.103383340449128</c:v>
                </c:pt>
                <c:pt idx="25">
                  <c:v>16.399719662549629</c:v>
                </c:pt>
                <c:pt idx="26">
                  <c:v>16.696055984650137</c:v>
                </c:pt>
                <c:pt idx="27">
                  <c:v>16.992392306750638</c:v>
                </c:pt>
                <c:pt idx="28">
                  <c:v>17.039486036245428</c:v>
                </c:pt>
                <c:pt idx="29">
                  <c:v>17.086579765740215</c:v>
                </c:pt>
                <c:pt idx="30">
                  <c:v>17.133673495235001</c:v>
                </c:pt>
                <c:pt idx="31">
                  <c:v>17.180767224729792</c:v>
                </c:pt>
                <c:pt idx="32">
                  <c:v>17.085896039169668</c:v>
                </c:pt>
                <c:pt idx="33">
                  <c:v>16.991024853609545</c:v>
                </c:pt>
                <c:pt idx="34">
                  <c:v>16.896153668049422</c:v>
                </c:pt>
                <c:pt idx="35">
                  <c:v>16.801282482489302</c:v>
                </c:pt>
                <c:pt idx="36">
                  <c:v>16.803146946512037</c:v>
                </c:pt>
                <c:pt idx="37">
                  <c:v>16.805011410534771</c:v>
                </c:pt>
                <c:pt idx="38">
                  <c:v>16.806875874557505</c:v>
                </c:pt>
                <c:pt idx="39">
                  <c:v>16.80874033858024</c:v>
                </c:pt>
                <c:pt idx="40">
                  <c:v>17.310793546745348</c:v>
                </c:pt>
                <c:pt idx="41">
                  <c:v>17.377079634280484</c:v>
                </c:pt>
                <c:pt idx="42">
                  <c:v>17.696220536295584</c:v>
                </c:pt>
                <c:pt idx="43">
                  <c:v>17.753268974122619</c:v>
                </c:pt>
                <c:pt idx="44">
                  <c:v>17.523910399123388</c:v>
                </c:pt>
                <c:pt idx="45">
                  <c:v>17.750117149809629</c:v>
                </c:pt>
                <c:pt idx="46">
                  <c:v>17.971495576614608</c:v>
                </c:pt>
                <c:pt idx="47">
                  <c:v>18.551953058880674</c:v>
                </c:pt>
                <c:pt idx="48">
                  <c:v>19.113042699139186</c:v>
                </c:pt>
                <c:pt idx="49">
                  <c:v>19.636216743625159</c:v>
                </c:pt>
                <c:pt idx="50">
                  <c:v>20.225027269511127</c:v>
                </c:pt>
                <c:pt idx="51">
                  <c:v>20.947803379805627</c:v>
                </c:pt>
                <c:pt idx="52">
                  <c:v>21.780152325590514</c:v>
                </c:pt>
                <c:pt idx="53">
                  <c:v>21.733516538223768</c:v>
                </c:pt>
                <c:pt idx="54">
                  <c:v>21.305068071461683</c:v>
                </c:pt>
                <c:pt idx="55">
                  <c:v>20.389877979491384</c:v>
                </c:pt>
                <c:pt idx="56">
                  <c:v>19.109190276653042</c:v>
                </c:pt>
                <c:pt idx="57">
                  <c:v>18.624294410206048</c:v>
                </c:pt>
                <c:pt idx="58">
                  <c:v>18.342362471292514</c:v>
                </c:pt>
                <c:pt idx="59">
                  <c:v>18.421229440586423</c:v>
                </c:pt>
                <c:pt idx="60">
                  <c:v>18.765445434352614</c:v>
                </c:pt>
                <c:pt idx="61">
                  <c:v>18.812305458894173</c:v>
                </c:pt>
                <c:pt idx="62">
                  <c:v>18.838253464004893</c:v>
                </c:pt>
                <c:pt idx="63">
                  <c:v>19.018476272957564</c:v>
                </c:pt>
                <c:pt idx="64">
                  <c:v>19.107308750017538</c:v>
                </c:pt>
                <c:pt idx="65">
                  <c:v>19.482156516817781</c:v>
                </c:pt>
                <c:pt idx="66">
                  <c:v>20.003140355649446</c:v>
                </c:pt>
                <c:pt idx="67">
                  <c:v>20.399171652203851</c:v>
                </c:pt>
                <c:pt idx="68">
                  <c:v>20.281293560500838</c:v>
                </c:pt>
                <c:pt idx="69">
                  <c:v>20.626126050860869</c:v>
                </c:pt>
                <c:pt idx="70">
                  <c:v>20.877860179224548</c:v>
                </c:pt>
                <c:pt idx="71">
                  <c:v>21.248466675233349</c:v>
                </c:pt>
                <c:pt idx="72">
                  <c:v>21.444354094731338</c:v>
                </c:pt>
                <c:pt idx="73">
                  <c:v>21.802151988881075</c:v>
                </c:pt>
                <c:pt idx="74">
                  <c:v>22.312113540306207</c:v>
                </c:pt>
                <c:pt idx="75">
                  <c:v>22.559206273196292</c:v>
                </c:pt>
                <c:pt idx="76">
                  <c:v>22.886917525469848</c:v>
                </c:pt>
                <c:pt idx="77">
                  <c:v>23.112637670582856</c:v>
                </c:pt>
                <c:pt idx="78">
                  <c:v>23.119258544870267</c:v>
                </c:pt>
                <c:pt idx="79">
                  <c:v>23.638385325586633</c:v>
                </c:pt>
                <c:pt idx="80">
                  <c:v>23.008737864998441</c:v>
                </c:pt>
                <c:pt idx="81">
                  <c:v>22.531057927198496</c:v>
                </c:pt>
                <c:pt idx="82">
                  <c:v>22.047845049670865</c:v>
                </c:pt>
                <c:pt idx="83">
                  <c:v>21.137306186543046</c:v>
                </c:pt>
                <c:pt idx="84">
                  <c:v>21.552816802386701</c:v>
                </c:pt>
                <c:pt idx="85">
                  <c:v>21.690537688251279</c:v>
                </c:pt>
                <c:pt idx="86">
                  <c:v>21.90266192992857</c:v>
                </c:pt>
                <c:pt idx="87">
                  <c:v>22.170325529804057</c:v>
                </c:pt>
                <c:pt idx="88">
                  <c:v>22.393114032587079</c:v>
                </c:pt>
                <c:pt idx="89">
                  <c:v>22.659370626876839</c:v>
                </c:pt>
                <c:pt idx="90">
                  <c:v>22.930527791160799</c:v>
                </c:pt>
                <c:pt idx="91">
                  <c:v>22.924407179337141</c:v>
                </c:pt>
                <c:pt idx="92">
                  <c:v>22.707789347348623</c:v>
                </c:pt>
                <c:pt idx="93">
                  <c:v>22.337269286256497</c:v>
                </c:pt>
                <c:pt idx="94">
                  <c:v>21.720598654674024</c:v>
                </c:pt>
                <c:pt idx="95">
                  <c:v>21.498265523952114</c:v>
                </c:pt>
                <c:pt idx="96">
                  <c:v>21.566428006644283</c:v>
                </c:pt>
                <c:pt idx="97">
                  <c:v>21.928079198104832</c:v>
                </c:pt>
                <c:pt idx="98">
                  <c:v>22.734793312907442</c:v>
                </c:pt>
                <c:pt idx="99">
                  <c:v>23.309208980815555</c:v>
                </c:pt>
                <c:pt idx="100">
                  <c:v>23.643496696636461</c:v>
                </c:pt>
                <c:pt idx="101">
                  <c:v>23.551423987672159</c:v>
                </c:pt>
                <c:pt idx="102">
                  <c:v>23.187901807064954</c:v>
                </c:pt>
                <c:pt idx="103">
                  <c:v>22.867705328321339</c:v>
                </c:pt>
                <c:pt idx="104">
                  <c:v>22.226423465183547</c:v>
                </c:pt>
                <c:pt idx="105">
                  <c:v>21.544290680257728</c:v>
                </c:pt>
                <c:pt idx="106">
                  <c:v>21.411357508600041</c:v>
                </c:pt>
                <c:pt idx="107">
                  <c:v>21.423827106083163</c:v>
                </c:pt>
                <c:pt idx="108">
                  <c:v>22.211990826275368</c:v>
                </c:pt>
                <c:pt idx="109">
                  <c:v>23.267228406009089</c:v>
                </c:pt>
                <c:pt idx="110">
                  <c:v>23.734252533845851</c:v>
                </c:pt>
                <c:pt idx="111">
                  <c:v>23.973657099899533</c:v>
                </c:pt>
                <c:pt idx="112">
                  <c:v>24.551547702819793</c:v>
                </c:pt>
                <c:pt idx="113">
                  <c:v>24.582497127992777</c:v>
                </c:pt>
                <c:pt idx="114">
                  <c:v>23.787588218086526</c:v>
                </c:pt>
                <c:pt idx="115">
                  <c:v>22.802158191973447</c:v>
                </c:pt>
                <c:pt idx="116">
                  <c:v>21.222735181570638</c:v>
                </c:pt>
                <c:pt idx="117">
                  <c:v>19.909019610148981</c:v>
                </c:pt>
                <c:pt idx="118">
                  <c:v>19.648278642299882</c:v>
                </c:pt>
                <c:pt idx="119">
                  <c:v>19.468463785465168</c:v>
                </c:pt>
                <c:pt idx="120">
                  <c:v>19.343478512265627</c:v>
                </c:pt>
                <c:pt idx="121">
                  <c:v>18.917993525692346</c:v>
                </c:pt>
                <c:pt idx="122">
                  <c:v>17.903781269776758</c:v>
                </c:pt>
                <c:pt idx="123">
                  <c:v>17.160331281665737</c:v>
                </c:pt>
                <c:pt idx="124">
                  <c:v>16.764770227079762</c:v>
                </c:pt>
                <c:pt idx="125">
                  <c:v>16.660355813293819</c:v>
                </c:pt>
                <c:pt idx="126">
                  <c:v>16.889769377841475</c:v>
                </c:pt>
                <c:pt idx="127">
                  <c:v>17.029181702710268</c:v>
                </c:pt>
                <c:pt idx="128">
                  <c:v>16.93581782140885</c:v>
                </c:pt>
                <c:pt idx="129">
                  <c:v>16.778367136131358</c:v>
                </c:pt>
                <c:pt idx="130">
                  <c:v>16.318247478966889</c:v>
                </c:pt>
                <c:pt idx="131">
                  <c:v>15.782563496958002</c:v>
                </c:pt>
                <c:pt idx="132">
                  <c:v>15.328903226749429</c:v>
                </c:pt>
                <c:pt idx="133">
                  <c:v>15.253480191097108</c:v>
                </c:pt>
                <c:pt idx="134">
                  <c:v>15.261691226451777</c:v>
                </c:pt>
                <c:pt idx="135">
                  <c:v>15.408361328449166</c:v>
                </c:pt>
                <c:pt idx="136">
                  <c:v>15.742598923874706</c:v>
                </c:pt>
                <c:pt idx="137">
                  <c:v>15.984690853984734</c:v>
                </c:pt>
                <c:pt idx="138">
                  <c:v>15.995597408088294</c:v>
                </c:pt>
                <c:pt idx="139">
                  <c:v>15.741804571028172</c:v>
                </c:pt>
                <c:pt idx="140">
                  <c:v>15.232402349008069</c:v>
                </c:pt>
                <c:pt idx="141">
                  <c:v>14.745120012076544</c:v>
                </c:pt>
                <c:pt idx="142">
                  <c:v>14.709102734265866</c:v>
                </c:pt>
                <c:pt idx="143">
                  <c:v>14.796725826733025</c:v>
                </c:pt>
                <c:pt idx="144">
                  <c:v>14.841573124752415</c:v>
                </c:pt>
                <c:pt idx="145">
                  <c:v>14.138898825184059</c:v>
                </c:pt>
                <c:pt idx="146">
                  <c:v>13.551731087240274</c:v>
                </c:pt>
                <c:pt idx="147">
                  <c:v>12.957640193936356</c:v>
                </c:pt>
                <c:pt idx="148">
                  <c:v>12.940564579136611</c:v>
                </c:pt>
                <c:pt idx="149">
                  <c:v>13.531342788937597</c:v>
                </c:pt>
                <c:pt idx="150">
                  <c:v>13.906297903952083</c:v>
                </c:pt>
                <c:pt idx="151">
                  <c:v>14.341917221690421</c:v>
                </c:pt>
                <c:pt idx="152">
                  <c:v>14.147012559425711</c:v>
                </c:pt>
                <c:pt idx="153">
                  <c:v>13.909031423346349</c:v>
                </c:pt>
                <c:pt idx="154">
                  <c:v>13.874443275089046</c:v>
                </c:pt>
                <c:pt idx="155">
                  <c:v>13.847355164630667</c:v>
                </c:pt>
                <c:pt idx="156">
                  <c:v>13.813710879643811</c:v>
                </c:pt>
                <c:pt idx="157">
                  <c:v>13.882827485668081</c:v>
                </c:pt>
                <c:pt idx="158">
                  <c:v>13.790692206655912</c:v>
                </c:pt>
                <c:pt idx="159">
                  <c:v>13.68224382151767</c:v>
                </c:pt>
                <c:pt idx="160">
                  <c:v>13.81222938955119</c:v>
                </c:pt>
                <c:pt idx="161">
                  <c:v>13.888452219423488</c:v>
                </c:pt>
                <c:pt idx="162">
                  <c:v>13.813398502665544</c:v>
                </c:pt>
                <c:pt idx="163">
                  <c:v>13.662457831769784</c:v>
                </c:pt>
                <c:pt idx="164">
                  <c:v>13.403205849922307</c:v>
                </c:pt>
                <c:pt idx="165">
                  <c:v>13.187081805366457</c:v>
                </c:pt>
                <c:pt idx="166">
                  <c:v>13.150500387263889</c:v>
                </c:pt>
                <c:pt idx="167">
                  <c:v>13.238363413209632</c:v>
                </c:pt>
                <c:pt idx="168">
                  <c:v>13.23061267705719</c:v>
                </c:pt>
                <c:pt idx="169">
                  <c:v>13.145582002637902</c:v>
                </c:pt>
                <c:pt idx="170">
                  <c:v>12.942086784486856</c:v>
                </c:pt>
                <c:pt idx="171">
                  <c:v>12.634637292642546</c:v>
                </c:pt>
              </c:numCache>
            </c:numRef>
          </c:val>
          <c:smooth val="0"/>
          <c:extLst>
            <c:ext xmlns:c16="http://schemas.microsoft.com/office/drawing/2014/chart" uri="{C3380CC4-5D6E-409C-BE32-E72D297353CC}">
              <c16:uniqueId val="{00000001-F4AF-431C-B615-9D53D74E13B6}"/>
            </c:ext>
          </c:extLst>
        </c:ser>
        <c:dLbls>
          <c:showLegendKey val="0"/>
          <c:showVal val="0"/>
          <c:showCatName val="0"/>
          <c:showSerName val="0"/>
          <c:showPercent val="0"/>
          <c:showBubbleSize val="0"/>
        </c:dLbls>
        <c:marker val="1"/>
        <c:smooth val="0"/>
        <c:axId val="699443456"/>
        <c:axId val="699445248"/>
      </c:lineChart>
      <c:lineChart>
        <c:grouping val="standard"/>
        <c:varyColors val="0"/>
        <c:ser>
          <c:idx val="2"/>
          <c:order val="2"/>
          <c:tx>
            <c:strRef>
              <c:f>'Gearing og kapitaloverdækning'!$G$7</c:f>
              <c:strCache>
                <c:ptCount val="1"/>
                <c:pt idx="0">
                  <c:v>Kapitaloverdækning, pengeinstitutter (højre akse)</c:v>
                </c:pt>
              </c:strCache>
            </c:strRef>
          </c:tx>
          <c:marker>
            <c:symbol val="none"/>
          </c:marker>
          <c:cat>
            <c:numRef>
              <c:f>'Gearing og kapitaloverdækning'!$A$8:$A$179</c:f>
              <c:numCache>
                <c:formatCode>m/d/yyyy</c:formatCode>
                <c:ptCount val="17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numCache>
            </c:numRef>
          </c:cat>
          <c:val>
            <c:numRef>
              <c:f>'Gearing og kapitaloverdækning'!$G$8:$G$179</c:f>
              <c:numCache>
                <c:formatCode>0.00</c:formatCode>
                <c:ptCount val="172"/>
                <c:pt idx="84">
                  <c:v>4.3610250497499141</c:v>
                </c:pt>
                <c:pt idx="85">
                  <c:v>4.582564543722083</c:v>
                </c:pt>
                <c:pt idx="86">
                  <c:v>4.682089387770219</c:v>
                </c:pt>
                <c:pt idx="87">
                  <c:v>4.6935525748559055</c:v>
                </c:pt>
                <c:pt idx="88">
                  <c:v>4.8134456807336043</c:v>
                </c:pt>
                <c:pt idx="89">
                  <c:v>4.80916952893977</c:v>
                </c:pt>
                <c:pt idx="90">
                  <c:v>4.852193378794615</c:v>
                </c:pt>
                <c:pt idx="91">
                  <c:v>5.0718219233052579</c:v>
                </c:pt>
                <c:pt idx="92">
                  <c:v>5.1945615848792528</c:v>
                </c:pt>
                <c:pt idx="93">
                  <c:v>5.3351876200877486</c:v>
                </c:pt>
                <c:pt idx="94">
                  <c:v>5.4741776400747675</c:v>
                </c:pt>
                <c:pt idx="95">
                  <c:v>5.5047396380152032</c:v>
                </c:pt>
                <c:pt idx="96">
                  <c:v>5.3776983063355983</c:v>
                </c:pt>
                <c:pt idx="97">
                  <c:v>5.2109650354420314</c:v>
                </c:pt>
                <c:pt idx="98">
                  <c:v>5.0219839619783224</c:v>
                </c:pt>
                <c:pt idx="99">
                  <c:v>4.7929190145270413</c:v>
                </c:pt>
                <c:pt idx="100">
                  <c:v>4.6924998002010172</c:v>
                </c:pt>
                <c:pt idx="101">
                  <c:v>4.6232233224473296</c:v>
                </c:pt>
                <c:pt idx="102">
                  <c:v>4.5617932244334014</c:v>
                </c:pt>
                <c:pt idx="103">
                  <c:v>4.5531626542685846</c:v>
                </c:pt>
                <c:pt idx="104">
                  <c:v>4.6848464082882018</c:v>
                </c:pt>
                <c:pt idx="105">
                  <c:v>4.920064576737496</c:v>
                </c:pt>
                <c:pt idx="106">
                  <c:v>4.9251715459337717</c:v>
                </c:pt>
                <c:pt idx="107">
                  <c:v>4.7784451339572875</c:v>
                </c:pt>
                <c:pt idx="108">
                  <c:v>4.2579725669786441</c:v>
                </c:pt>
                <c:pt idx="109">
                  <c:v>4.0075000000000003</c:v>
                </c:pt>
                <c:pt idx="110">
                  <c:v>4.0024999999999995</c:v>
                </c:pt>
                <c:pt idx="111">
                  <c:v>4.3224999999999998</c:v>
                </c:pt>
                <c:pt idx="112">
                  <c:v>4.6074999999999999</c:v>
                </c:pt>
                <c:pt idx="113">
                  <c:v>4.6850000000000005</c:v>
                </c:pt>
                <c:pt idx="114">
                  <c:v>5.2125000000000004</c:v>
                </c:pt>
                <c:pt idx="115">
                  <c:v>5.6175000000000006</c:v>
                </c:pt>
                <c:pt idx="116">
                  <c:v>6.1550000000000002</c:v>
                </c:pt>
                <c:pt idx="117">
                  <c:v>6.6274999999999995</c:v>
                </c:pt>
                <c:pt idx="118">
                  <c:v>6.64</c:v>
                </c:pt>
                <c:pt idx="119">
                  <c:v>6.72</c:v>
                </c:pt>
                <c:pt idx="120">
                  <c:v>6.7174999999999994</c:v>
                </c:pt>
                <c:pt idx="121">
                  <c:v>6.8525</c:v>
                </c:pt>
                <c:pt idx="122">
                  <c:v>7.4550000000000001</c:v>
                </c:pt>
                <c:pt idx="123">
                  <c:v>7.875</c:v>
                </c:pt>
                <c:pt idx="124">
                  <c:v>8.4375</c:v>
                </c:pt>
                <c:pt idx="125">
                  <c:v>8.9024999999999999</c:v>
                </c:pt>
                <c:pt idx="126">
                  <c:v>8.9699999999999989</c:v>
                </c:pt>
                <c:pt idx="127">
                  <c:v>9.24</c:v>
                </c:pt>
                <c:pt idx="128">
                  <c:v>9.6624999999999996</c:v>
                </c:pt>
                <c:pt idx="129">
                  <c:v>10.112500000000001</c:v>
                </c:pt>
                <c:pt idx="130">
                  <c:v>10.577500000000001</c:v>
                </c:pt>
                <c:pt idx="131">
                  <c:v>10.67</c:v>
                </c:pt>
                <c:pt idx="132">
                  <c:v>10.7</c:v>
                </c:pt>
                <c:pt idx="133">
                  <c:v>9.9409019665076492</c:v>
                </c:pt>
                <c:pt idx="134">
                  <c:v>9.3140377157657372</c:v>
                </c:pt>
                <c:pt idx="135">
                  <c:v>9.0083968120140963</c:v>
                </c:pt>
                <c:pt idx="136">
                  <c:v>8.4608306294342093</c:v>
                </c:pt>
                <c:pt idx="137">
                  <c:v>8.4685472620485029</c:v>
                </c:pt>
                <c:pt idx="138">
                  <c:v>8.4968973143091482</c:v>
                </c:pt>
                <c:pt idx="139">
                  <c:v>8.5463366249388848</c:v>
                </c:pt>
                <c:pt idx="140">
                  <c:v>8.721145503660054</c:v>
                </c:pt>
                <c:pt idx="141">
                  <c:v>8.8150834657395976</c:v>
                </c:pt>
                <c:pt idx="142">
                  <c:v>8.8638462707745287</c:v>
                </c:pt>
                <c:pt idx="143">
                  <c:v>8.8219106637975599</c:v>
                </c:pt>
                <c:pt idx="144">
                  <c:v>9.00274951023456</c:v>
                </c:pt>
                <c:pt idx="145">
                  <c:v>8.4972972336620138</c:v>
                </c:pt>
                <c:pt idx="146">
                  <c:v>8.0979314699721829</c:v>
                </c:pt>
                <c:pt idx="147">
                  <c:v>7.7319155829651285</c:v>
                </c:pt>
                <c:pt idx="148">
                  <c:v>7.4056289821190475</c:v>
                </c:pt>
                <c:pt idx="149">
                  <c:v>7.5808228682440575</c:v>
                </c:pt>
                <c:pt idx="150">
                  <c:v>7.5260105451748602</c:v>
                </c:pt>
                <c:pt idx="151">
                  <c:v>7.3331222144431081</c:v>
                </c:pt>
                <c:pt idx="152">
                  <c:v>6.9000008471548728</c:v>
                </c:pt>
                <c:pt idx="153">
                  <c:v>6.5328855903813796</c:v>
                </c:pt>
                <c:pt idx="154">
                  <c:v>6.0997801023438356</c:v>
                </c:pt>
                <c:pt idx="155">
                  <c:v>5.4787986217076625</c:v>
                </c:pt>
                <c:pt idx="156">
                  <c:v>5.0240585546997227</c:v>
                </c:pt>
                <c:pt idx="157">
                  <c:v>5.2129371399862947</c:v>
                </c:pt>
                <c:pt idx="158">
                  <c:v>5.495205240646948</c:v>
                </c:pt>
                <c:pt idx="159">
                  <c:v>6.1041704419854499</c:v>
                </c:pt>
                <c:pt idx="160">
                  <c:v>6.5543223663600223</c:v>
                </c:pt>
                <c:pt idx="161">
                  <c:v>6.7159154632033911</c:v>
                </c:pt>
                <c:pt idx="162">
                  <c:v>6.8725532573787049</c:v>
                </c:pt>
                <c:pt idx="163">
                  <c:v>6.9445173752874476</c:v>
                </c:pt>
                <c:pt idx="164">
                  <c:v>7.0002957363311875</c:v>
                </c:pt>
                <c:pt idx="165">
                  <c:v>6.8844796602109444</c:v>
                </c:pt>
                <c:pt idx="166">
                  <c:v>6.768160063971929</c:v>
                </c:pt>
                <c:pt idx="167">
                  <c:v>6.5494371894858849</c:v>
                </c:pt>
                <c:pt idx="168">
                  <c:v>6.1235695338760197</c:v>
                </c:pt>
                <c:pt idx="169">
                  <c:v>5.8222781571995501</c:v>
                </c:pt>
                <c:pt idx="170">
                  <c:v>5.5079497269492643</c:v>
                </c:pt>
                <c:pt idx="171">
                  <c:v>5.4353105745403125</c:v>
                </c:pt>
              </c:numCache>
            </c:numRef>
          </c:val>
          <c:smooth val="0"/>
          <c:extLst>
            <c:ext xmlns:c16="http://schemas.microsoft.com/office/drawing/2014/chart" uri="{C3380CC4-5D6E-409C-BE32-E72D297353CC}">
              <c16:uniqueId val="{00000002-F4AF-431C-B615-9D53D74E13B6}"/>
            </c:ext>
          </c:extLst>
        </c:ser>
        <c:dLbls>
          <c:showLegendKey val="0"/>
          <c:showVal val="0"/>
          <c:showCatName val="0"/>
          <c:showSerName val="0"/>
          <c:showPercent val="0"/>
          <c:showBubbleSize val="0"/>
        </c:dLbls>
        <c:marker val="1"/>
        <c:smooth val="0"/>
        <c:axId val="699448320"/>
        <c:axId val="699446784"/>
      </c:lineChart>
      <c:dateAx>
        <c:axId val="699443456"/>
        <c:scaling>
          <c:orientation val="minMax"/>
          <c:min val="29221"/>
        </c:scaling>
        <c:delete val="0"/>
        <c:axPos val="b"/>
        <c:numFmt formatCode="yyyy" sourceLinked="0"/>
        <c:majorTickMark val="out"/>
        <c:minorTickMark val="out"/>
        <c:tickLblPos val="nextTo"/>
        <c:crossAx val="699445248"/>
        <c:crossesAt val="-50"/>
        <c:auto val="1"/>
        <c:lblOffset val="100"/>
        <c:baseTimeUnit val="months"/>
        <c:majorUnit val="36"/>
        <c:majorTimeUnit val="months"/>
        <c:minorUnit val="12"/>
        <c:minorTimeUnit val="months"/>
      </c:dateAx>
      <c:valAx>
        <c:axId val="699445248"/>
        <c:scaling>
          <c:orientation val="minMax"/>
          <c:max val="30"/>
          <c:min val="10"/>
        </c:scaling>
        <c:delete val="0"/>
        <c:axPos val="l"/>
        <c:majorGridlines>
          <c:spPr>
            <a:ln>
              <a:solidFill>
                <a:schemeClr val="accent6"/>
              </a:solidFill>
            </a:ln>
          </c:spPr>
        </c:majorGridlines>
        <c:numFmt formatCode="0" sourceLinked="0"/>
        <c:majorTickMark val="out"/>
        <c:minorTickMark val="none"/>
        <c:tickLblPos val="nextTo"/>
        <c:spPr>
          <a:ln>
            <a:noFill/>
          </a:ln>
        </c:spPr>
        <c:crossAx val="699443456"/>
        <c:crosses val="autoZero"/>
        <c:crossBetween val="between"/>
      </c:valAx>
      <c:valAx>
        <c:axId val="699446784"/>
        <c:scaling>
          <c:orientation val="minMax"/>
          <c:min val="2"/>
        </c:scaling>
        <c:delete val="0"/>
        <c:axPos val="r"/>
        <c:numFmt formatCode="0" sourceLinked="0"/>
        <c:majorTickMark val="out"/>
        <c:minorTickMark val="none"/>
        <c:tickLblPos val="nextTo"/>
        <c:spPr>
          <a:ln>
            <a:noFill/>
          </a:ln>
        </c:spPr>
        <c:crossAx val="699448320"/>
        <c:crosses val="max"/>
        <c:crossBetween val="between"/>
      </c:valAx>
      <c:dateAx>
        <c:axId val="699448320"/>
        <c:scaling>
          <c:orientation val="minMax"/>
        </c:scaling>
        <c:delete val="1"/>
        <c:axPos val="b"/>
        <c:numFmt formatCode="m/d/yyyy" sourceLinked="1"/>
        <c:majorTickMark val="out"/>
        <c:minorTickMark val="none"/>
        <c:tickLblPos val="nextTo"/>
        <c:crossAx val="699446784"/>
        <c:crosses val="autoZero"/>
        <c:auto val="1"/>
        <c:lblOffset val="100"/>
        <c:baseTimeUnit val="months"/>
      </c:dateAx>
    </c:plotArea>
    <c:legend>
      <c:legendPos val="r"/>
      <c:layout>
        <c:manualLayout>
          <c:xMode val="edge"/>
          <c:yMode val="edge"/>
          <c:x val="8.0734663935509471E-4"/>
          <c:y val="0.93474353682012623"/>
          <c:w val="0.806905336832896"/>
          <c:h val="6.5256463179873742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dLbls>
          <c:showLegendKey val="0"/>
          <c:showVal val="0"/>
          <c:showCatName val="0"/>
          <c:showSerName val="0"/>
          <c:showPercent val="0"/>
          <c:showBubbleSize val="0"/>
        </c:dLbls>
        <c:marker val="1"/>
        <c:smooth val="0"/>
        <c:axId val="706814720"/>
        <c:axId val="706816256"/>
      </c:lineChart>
      <c:dateAx>
        <c:axId val="706814720"/>
        <c:scaling>
          <c:orientation val="minMax"/>
          <c:min val="-13"/>
        </c:scaling>
        <c:delete val="0"/>
        <c:axPos val="b"/>
        <c:numFmt formatCode="yyyy" sourceLinked="0"/>
        <c:majorTickMark val="out"/>
        <c:minorTickMark val="out"/>
        <c:tickLblPos val="nextTo"/>
        <c:crossAx val="706816256"/>
        <c:crossesAt val="-50"/>
        <c:auto val="1"/>
        <c:lblOffset val="100"/>
        <c:baseTimeUnit val="months"/>
        <c:majorUnit val="12"/>
        <c:majorTimeUnit val="months"/>
        <c:minorUnit val="12"/>
        <c:minorTimeUnit val="months"/>
      </c:dateAx>
      <c:valAx>
        <c:axId val="7068162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706814720"/>
        <c:crosses val="autoZero"/>
        <c:crossBetween val="between"/>
      </c:valAx>
    </c:plotArea>
    <c:legend>
      <c:legendPos val="r"/>
      <c:layout>
        <c:manualLayout>
          <c:xMode val="edge"/>
          <c:yMode val="edge"/>
          <c:x val="0"/>
          <c:y val="0.94734188935044539"/>
          <c:w val="0.41708997306427753"/>
          <c:h val="3.7865542397751459E-2"/>
        </c:manualLayout>
      </c:layout>
      <c:overlay val="0"/>
    </c:legend>
    <c:plotVisOnly val="1"/>
    <c:dispBlanksAs val="gap"/>
    <c:showDLblsOverMax val="0"/>
  </c:chart>
  <c:spPr>
    <a:ln>
      <a:noFill/>
    </a:ln>
  </c:spPr>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da-DK"/>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Diagram4">
    <tabColor theme="9"/>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codeName="Diagram11">
    <tabColor theme="9"/>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codeName="Diagram12">
    <tabColor theme="9"/>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Diagram5">
    <tabColor theme="9"/>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codeName="Diagram7">
    <tabColor theme="9"/>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Diagram8">
    <tabColor theme="9"/>
  </sheetPr>
  <sheetViews>
    <sheetView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Diagram20">
    <tabColor theme="9"/>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8">
    <tabColor theme="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Diagram16">
    <tabColor theme="9"/>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Diagram1">
    <tabColor theme="9"/>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Diagram2">
    <tabColor theme="9"/>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codeName="Diagram10">
    <tabColor theme="9"/>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Diagram3">
    <tabColor theme="9"/>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13">
    <tabColor theme="9"/>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15">
    <tabColor theme="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0.008</cdr:x>
      <cdr:y>0.01261</cdr:y>
    </cdr:from>
    <cdr:to>
      <cdr:x>0.21427</cdr:x>
      <cdr:y>0.08602</cdr:y>
    </cdr:to>
    <cdr:sp macro="" textlink="">
      <cdr:nvSpPr>
        <cdr:cNvPr id="3" name="Tekstboks 1"/>
        <cdr:cNvSpPr txBox="1"/>
      </cdr:nvSpPr>
      <cdr:spPr>
        <a:xfrm xmlns:a="http://schemas.openxmlformats.org/drawingml/2006/main">
          <a:off x="74270" y="76240"/>
          <a:ext cx="1915821"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disponibel indkomst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0.0164</cdr:x>
      <cdr:y>0.00933</cdr:y>
    </cdr:from>
    <cdr:to>
      <cdr:x>0.22267</cdr:x>
      <cdr:y>0.08274</cdr:y>
    </cdr:to>
    <cdr:sp macro="" textlink="">
      <cdr:nvSpPr>
        <cdr:cNvPr id="3" name="Tekstboks 1"/>
        <cdr:cNvSpPr txBox="1"/>
      </cdr:nvSpPr>
      <cdr:spPr>
        <a:xfrm xmlns:a="http://schemas.openxmlformats.org/drawingml/2006/main">
          <a:off x="152203" y="56397"/>
          <a:ext cx="1914425"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Årlig vækst, pct.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0.00695</cdr:x>
      <cdr:y>0.00984</cdr:y>
    </cdr:from>
    <cdr:to>
      <cdr:x>0.14053</cdr:x>
      <cdr:y>0.08325</cdr:y>
    </cdr:to>
    <cdr:sp macro="" textlink="">
      <cdr:nvSpPr>
        <cdr:cNvPr id="3" name="Tekstboks 1"/>
        <cdr:cNvSpPr txBox="1"/>
      </cdr:nvSpPr>
      <cdr:spPr>
        <a:xfrm xmlns:a="http://schemas.openxmlformats.org/drawingml/2006/main">
          <a:off x="64398" y="59353"/>
          <a:ext cx="1238598"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cdr:txBody>
    </cdr:sp>
  </cdr:relSizeAnchor>
  <cdr:relSizeAnchor xmlns:cdr="http://schemas.openxmlformats.org/drawingml/2006/chartDrawing">
    <cdr:from>
      <cdr:x>0.91179</cdr:x>
      <cdr:y>0.01202</cdr:y>
    </cdr:from>
    <cdr:to>
      <cdr:x>0.99352</cdr:x>
      <cdr:y>0.08543</cdr:y>
    </cdr:to>
    <cdr:sp macro="" textlink="">
      <cdr:nvSpPr>
        <cdr:cNvPr id="4" name="Tekstboks 1"/>
        <cdr:cNvSpPr txBox="1"/>
      </cdr:nvSpPr>
      <cdr:spPr>
        <a:xfrm xmlns:a="http://schemas.openxmlformats.org/drawingml/2006/main">
          <a:off x="8467725" y="72701"/>
          <a:ext cx="758970" cy="44401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0.01353</cdr:x>
      <cdr:y>0.01374</cdr:y>
    </cdr:from>
    <cdr:to>
      <cdr:x>0.2198</cdr:x>
      <cdr:y>0.08715</cdr:y>
    </cdr:to>
    <cdr:sp macro="" textlink="">
      <cdr:nvSpPr>
        <cdr:cNvPr id="3" name="Tekstboks 1"/>
        <cdr:cNvSpPr txBox="1"/>
      </cdr:nvSpPr>
      <cdr:spPr>
        <a:xfrm xmlns:a="http://schemas.openxmlformats.org/drawingml/2006/main">
          <a:off x="125557" y="8305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Aktiver</a:t>
          </a:r>
          <a:r>
            <a:rPr lang="da-DK" sz="1000" baseline="0">
              <a:latin typeface="Franklin Gothic Book" panose="020B0503020102020204" pitchFamily="34" charset="0"/>
              <a:ea typeface="Verdana" panose="020B0604030504040204" pitchFamily="34" charset="0"/>
              <a:cs typeface="Verdana" panose="020B0604030504040204" pitchFamily="34" charset="0"/>
            </a:rPr>
            <a:t>/kapital</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0.96861</cdr:x>
      <cdr:y>0.01501</cdr:y>
    </cdr:from>
    <cdr:to>
      <cdr:x>1</cdr:x>
      <cdr:y>0.05927</cdr:y>
    </cdr:to>
    <cdr:sp macro="" textlink="">
      <cdr:nvSpPr>
        <cdr:cNvPr id="4" name="Tekstboks 1"/>
        <cdr:cNvSpPr txBox="1"/>
      </cdr:nvSpPr>
      <cdr:spPr>
        <a:xfrm xmlns:a="http://schemas.openxmlformats.org/drawingml/2006/main">
          <a:off x="8989824" y="90725"/>
          <a:ext cx="291336" cy="26741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cdr:y>
    </cdr:from>
    <cdr:to>
      <cdr:x>1</cdr:x>
      <cdr:y>1</cdr:y>
    </cdr:to>
    <cdr:pic>
      <cdr:nvPicPr>
        <cdr:cNvPr id="2" name="Picture 1">
          <a:extLst xmlns:a="http://schemas.openxmlformats.org/drawingml/2006/main">
            <a:ext uri="{FF2B5EF4-FFF2-40B4-BE49-F238E27FC236}">
              <a16:creationId xmlns:a16="http://schemas.microsoft.com/office/drawing/2014/main" id="{369ADBCA-1D8D-9105-C0AD-2BD9C75D88EA}"/>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286875" cy="604837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9.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0.00639</cdr:x>
      <cdr:y>0.01729</cdr:y>
    </cdr:from>
    <cdr:to>
      <cdr:x>0.21052</cdr:x>
      <cdr:y>0.07605</cdr:y>
    </cdr:to>
    <cdr:sp macro="" textlink="">
      <cdr:nvSpPr>
        <cdr:cNvPr id="2" name="Tekstboks 1"/>
        <cdr:cNvSpPr txBox="1"/>
      </cdr:nvSpPr>
      <cdr:spPr>
        <a:xfrm xmlns:a="http://schemas.openxmlformats.org/drawingml/2006/main">
          <a:off x="59231" y="104242"/>
          <a:ext cx="1891841" cy="35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a:t>
          </a:r>
        </a:p>
      </cdr:txBody>
    </cdr:sp>
  </cdr:relSizeAnchor>
</c:userShapes>
</file>

<file path=xl/drawings/drawing20.xml><?xml version="1.0" encoding="utf-8"?>
<c:userShapes xmlns:c="http://schemas.openxmlformats.org/drawingml/2006/chart">
  <cdr:relSizeAnchor xmlns:cdr="http://schemas.openxmlformats.org/drawingml/2006/chartDrawing">
    <cdr:from>
      <cdr:x>0.01988</cdr:x>
      <cdr:y>0.00996</cdr:y>
    </cdr:from>
    <cdr:to>
      <cdr:x>0.22615</cdr:x>
      <cdr:y>0.08337</cdr:y>
    </cdr:to>
    <cdr:sp macro="" textlink="">
      <cdr:nvSpPr>
        <cdr:cNvPr id="3" name="Tekstboks 1"/>
        <cdr:cNvSpPr txBox="1"/>
      </cdr:nvSpPr>
      <cdr:spPr>
        <a:xfrm xmlns:a="http://schemas.openxmlformats.org/drawingml/2006/main">
          <a:off x="184528" y="6019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a:p xmlns:a="http://schemas.openxmlformats.org/drawingml/2006/main">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0.0207</cdr:x>
      <cdr:y>0.0087</cdr:y>
    </cdr:from>
    <cdr:to>
      <cdr:x>0.22697</cdr:x>
      <cdr:y>0.08211</cdr:y>
    </cdr:to>
    <cdr:sp macro="" textlink="">
      <cdr:nvSpPr>
        <cdr:cNvPr id="3" name="Tekstboks 1"/>
        <cdr:cNvSpPr txBox="1"/>
      </cdr:nvSpPr>
      <cdr:spPr>
        <a:xfrm xmlns:a="http://schemas.openxmlformats.org/drawingml/2006/main">
          <a:off x="192148" y="5257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a:p xmlns:a="http://schemas.openxmlformats.org/drawingml/2006/main">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0.93985</cdr:x>
      <cdr:y>0.0156</cdr:y>
    </cdr:from>
    <cdr:to>
      <cdr:x>0.99738</cdr:x>
      <cdr:y>0.04941</cdr:y>
    </cdr:to>
    <cdr:sp macro="" textlink="">
      <cdr:nvSpPr>
        <cdr:cNvPr id="2" name="Tekstboks 1"/>
        <cdr:cNvSpPr txBox="1"/>
      </cdr:nvSpPr>
      <cdr:spPr>
        <a:xfrm xmlns:a="http://schemas.openxmlformats.org/drawingml/2006/main">
          <a:off x="8722927" y="94265"/>
          <a:ext cx="533945" cy="204303"/>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Mia. kr.</a:t>
          </a:r>
        </a:p>
      </cdr:txBody>
    </cdr:sp>
  </cdr:relSizeAnchor>
  <cdr:relSizeAnchor xmlns:cdr="http://schemas.openxmlformats.org/drawingml/2006/chartDrawing">
    <cdr:from>
      <cdr:x>0.011</cdr:x>
      <cdr:y>0.0156</cdr:y>
    </cdr:from>
    <cdr:to>
      <cdr:x>0.11167</cdr:x>
      <cdr:y>0.05982</cdr:y>
    </cdr:to>
    <cdr:sp macro="" textlink="">
      <cdr:nvSpPr>
        <cdr:cNvPr id="3" name="Tekstboks 2"/>
        <cdr:cNvSpPr txBox="1"/>
      </cdr:nvSpPr>
      <cdr:spPr>
        <a:xfrm xmlns:a="http://schemas.openxmlformats.org/drawingml/2006/main">
          <a:off x="102334" y="94463"/>
          <a:ext cx="936755" cy="267645"/>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0.02077</cdr:x>
      <cdr:y>0.01099</cdr:y>
    </cdr:from>
    <cdr:to>
      <cdr:x>0.15435</cdr:x>
      <cdr:y>0.0844</cdr:y>
    </cdr:to>
    <cdr:sp macro="" textlink="">
      <cdr:nvSpPr>
        <cdr:cNvPr id="3" name="Tekstboks 1"/>
        <cdr:cNvSpPr txBox="1"/>
      </cdr:nvSpPr>
      <cdr:spPr>
        <a:xfrm xmlns:a="http://schemas.openxmlformats.org/drawingml/2006/main">
          <a:off x="192673" y="66298"/>
          <a:ext cx="1239037" cy="44293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a:t>
          </a:r>
          <a:r>
            <a:rPr lang="da-DK" sz="1000" baseline="0">
              <a:latin typeface="Franklin Gothic Book" panose="020B0503020102020204" pitchFamily="34" charset="0"/>
              <a:ea typeface="Verdana" panose="020B0604030504040204" pitchFamily="34" charset="0"/>
              <a:cs typeface="Verdana" panose="020B0604030504040204" pitchFamily="34" charset="0"/>
            </a:rPr>
            <a:t> 2000=1</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0.92026</cdr:x>
      <cdr:y>0.01118</cdr:y>
    </cdr:from>
    <cdr:to>
      <cdr:x>0.99776</cdr:x>
      <cdr:y>0.08459</cdr:y>
    </cdr:to>
    <cdr:sp macro="" textlink="">
      <cdr:nvSpPr>
        <cdr:cNvPr id="4" name="Tekstboks 1"/>
        <cdr:cNvSpPr txBox="1"/>
      </cdr:nvSpPr>
      <cdr:spPr>
        <a:xfrm xmlns:a="http://schemas.openxmlformats.org/drawingml/2006/main">
          <a:off x="8535992" y="67445"/>
          <a:ext cx="718846" cy="442930"/>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år-til-år</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0.02468</cdr:x>
      <cdr:y>0.00726</cdr:y>
    </cdr:from>
    <cdr:to>
      <cdr:x>0.11929</cdr:x>
      <cdr:y>0.08067</cdr:y>
    </cdr:to>
    <cdr:sp macro="" textlink="">
      <cdr:nvSpPr>
        <cdr:cNvPr id="3" name="Tekstboks 1"/>
        <cdr:cNvSpPr txBox="1"/>
      </cdr:nvSpPr>
      <cdr:spPr>
        <a:xfrm xmlns:a="http://schemas.openxmlformats.org/drawingml/2006/main">
          <a:off x="228894" y="43815"/>
          <a:ext cx="877566" cy="44293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a:t>
          </a:r>
          <a:r>
            <a:rPr lang="da-DK" sz="1000" baseline="0">
              <a:latin typeface="Franklin Gothic Book" panose="020B0503020102020204" pitchFamily="34" charset="0"/>
              <a:ea typeface="Verdana" panose="020B0604030504040204" pitchFamily="34" charset="0"/>
              <a:cs typeface="Verdana" panose="020B0604030504040204" pitchFamily="34" charset="0"/>
            </a:rPr>
            <a:t> af BNP</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0.79322</cdr:x>
      <cdr:y>0.01514</cdr:y>
    </cdr:from>
    <cdr:to>
      <cdr:x>0.99589</cdr:x>
      <cdr:y>0.08854</cdr:y>
    </cdr:to>
    <cdr:sp macro="" textlink="">
      <cdr:nvSpPr>
        <cdr:cNvPr id="2" name="Tekstboks 1"/>
        <cdr:cNvSpPr txBox="1"/>
      </cdr:nvSpPr>
      <cdr:spPr>
        <a:xfrm xmlns:a="http://schemas.openxmlformats.org/drawingml/2006/main">
          <a:off x="7362040" y="91461"/>
          <a:ext cx="1881020" cy="443531"/>
        </a:xfrm>
        <a:prstGeom xmlns:a="http://schemas.openxmlformats.org/drawingml/2006/main" prst="rect">
          <a:avLst/>
        </a:prstGeom>
      </cdr:spPr>
      <cdr:txBody>
        <a:bodyPr xmlns:a="http://schemas.openxmlformats.org/drawingml/2006/main" vertOverflow="clip" wrap="square" lIns="3600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samlede risikoeksponering</a:t>
          </a:r>
        </a:p>
      </cdr:txBody>
    </cdr:sp>
  </cdr:relSizeAnchor>
  <cdr:relSizeAnchor xmlns:cdr="http://schemas.openxmlformats.org/drawingml/2006/chartDrawing">
    <cdr:from>
      <cdr:x>0.01231</cdr:x>
      <cdr:y>0.01489</cdr:y>
    </cdr:from>
    <cdr:to>
      <cdr:x>0.10692</cdr:x>
      <cdr:y>0.0883</cdr:y>
    </cdr:to>
    <cdr:sp macro="" textlink="">
      <cdr:nvSpPr>
        <cdr:cNvPr id="3" name="Tekstboks 1"/>
        <cdr:cNvSpPr txBox="1"/>
      </cdr:nvSpPr>
      <cdr:spPr>
        <a:xfrm xmlns:a="http://schemas.openxmlformats.org/drawingml/2006/main">
          <a:off x="114243" y="89963"/>
          <a:ext cx="878091"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dr:relSizeAnchor xmlns:cdr="http://schemas.openxmlformats.org/drawingml/2006/chartDrawing">
    <cdr:from>
      <cdr:x>0.95464</cdr:x>
      <cdr:y>0.3821</cdr:y>
    </cdr:from>
    <cdr:to>
      <cdr:x>0.98441</cdr:x>
      <cdr:y>0.41812</cdr:y>
    </cdr:to>
    <cdr:sp macro="" textlink="">
      <cdr:nvSpPr>
        <cdr:cNvPr id="4" name="Tekstboks 1"/>
        <cdr:cNvSpPr txBox="1"/>
      </cdr:nvSpPr>
      <cdr:spPr>
        <a:xfrm xmlns:a="http://schemas.openxmlformats.org/drawingml/2006/main">
          <a:off x="8867473" y="2308913"/>
          <a:ext cx="276527" cy="217656"/>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Verdana" panose="020B0604030504040204" pitchFamily="34" charset="0"/>
              <a:ea typeface="Verdana" panose="020B0604030504040204" pitchFamily="34" charset="0"/>
              <a:cs typeface="Verdana" panose="020B0604030504040204" pitchFamily="34" charset="0"/>
            </a:rPr>
            <a:t>2,5</a:t>
          </a:r>
        </a:p>
      </cdr:txBody>
    </cdr:sp>
  </cdr:relSizeAnchor>
  <cdr:relSizeAnchor xmlns:cdr="http://schemas.openxmlformats.org/drawingml/2006/chartDrawing">
    <cdr:from>
      <cdr:x>0.9571</cdr:x>
      <cdr:y>0.46712</cdr:y>
    </cdr:from>
    <cdr:to>
      <cdr:x>0.98687</cdr:x>
      <cdr:y>0.50314</cdr:y>
    </cdr:to>
    <cdr:sp macro="" textlink="">
      <cdr:nvSpPr>
        <cdr:cNvPr id="5" name="Tekstboks 1"/>
        <cdr:cNvSpPr txBox="1"/>
      </cdr:nvSpPr>
      <cdr:spPr>
        <a:xfrm xmlns:a="http://schemas.openxmlformats.org/drawingml/2006/main">
          <a:off x="8890333" y="2822626"/>
          <a:ext cx="276527" cy="21765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Verdana" panose="020B0604030504040204" pitchFamily="34" charset="0"/>
              <a:ea typeface="Verdana" panose="020B0604030504040204" pitchFamily="34" charset="0"/>
              <a:cs typeface="Verdana" panose="020B0604030504040204" pitchFamily="34" charset="0"/>
            </a:rPr>
            <a:t>0,0</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1</cdr:y>
    </cdr:to>
    <cdr:pic>
      <cdr:nvPicPr>
        <cdr:cNvPr id="2" name="Picture 1">
          <a:extLst xmlns:a="http://schemas.openxmlformats.org/drawingml/2006/main">
            <a:ext uri="{FF2B5EF4-FFF2-40B4-BE49-F238E27FC236}">
              <a16:creationId xmlns:a16="http://schemas.microsoft.com/office/drawing/2014/main" id="{8D384813-9269-B53E-50F4-EB549A896BE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286875" cy="604837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0.01884</cdr:x>
      <cdr:y>0.01416</cdr:y>
    </cdr:from>
    <cdr:to>
      <cdr:x>0.22511</cdr:x>
      <cdr:y>0.08757</cdr:y>
    </cdr:to>
    <cdr:sp macro="" textlink="">
      <cdr:nvSpPr>
        <cdr:cNvPr id="3" name="Tekstboks 1"/>
        <cdr:cNvSpPr txBox="1"/>
      </cdr:nvSpPr>
      <cdr:spPr>
        <a:xfrm xmlns:a="http://schemas.openxmlformats.org/drawingml/2006/main">
          <a:off x="174885" y="85570"/>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Årlig</a:t>
          </a:r>
          <a:r>
            <a:rPr lang="da-DK" sz="1000" baseline="0">
              <a:latin typeface="Franklin Gothic Book" panose="020B0503020102020204" pitchFamily="34" charset="0"/>
              <a:ea typeface="Verdana" panose="020B0604030504040204" pitchFamily="34" charset="0"/>
              <a:cs typeface="Verdana" panose="020B0604030504040204" pitchFamily="34" charset="0"/>
            </a:rPr>
            <a:t> realvækst, pct.</a:t>
          </a: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0.84614</cdr:x>
      <cdr:y>0.01648</cdr:y>
    </cdr:from>
    <cdr:to>
      <cdr:x>0.9844</cdr:x>
      <cdr:y>0.06677</cdr:y>
    </cdr:to>
    <cdr:sp macro="" textlink="">
      <cdr:nvSpPr>
        <cdr:cNvPr id="4" name="Tekstboks 1"/>
        <cdr:cNvSpPr txBox="1"/>
      </cdr:nvSpPr>
      <cdr:spPr>
        <a:xfrm xmlns:a="http://schemas.openxmlformats.org/drawingml/2006/main">
          <a:off x="7853139" y="99602"/>
          <a:ext cx="1283241" cy="30388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Afvigelse fra trend, pct.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0.01738</cdr:x>
      <cdr:y>0.01143</cdr:y>
    </cdr:from>
    <cdr:to>
      <cdr:x>0.22365</cdr:x>
      <cdr:y>0.08484</cdr:y>
    </cdr:to>
    <cdr:sp macro="" textlink="">
      <cdr:nvSpPr>
        <cdr:cNvPr id="3" name="Tekstboks 1"/>
        <cdr:cNvSpPr txBox="1"/>
      </cdr:nvSpPr>
      <cdr:spPr>
        <a:xfrm xmlns:a="http://schemas.openxmlformats.org/drawingml/2006/main">
          <a:off x="161439" y="69099"/>
          <a:ext cx="1915822"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6DF95E-E355-4F15-8930-6009E13FFA07}" name="CCB_CISS__2" displayName="CCB_CISS__2" ref="A7:H1095" totalsRowShown="0" headerRowDxfId="108" dataDxfId="107">
  <tableColumns count="8">
    <tableColumn id="1" xr3:uid="{5F767412-D09F-4A09-8D2D-00F03E76FCE3}" name="Dato" dataDxfId="106"/>
    <tableColumn id="2" xr3:uid="{6FA6F13D-DCF3-4B1D-BC3A-837843230406}" name="Indikator" dataDxfId="105"/>
    <tableColumn id="3" xr3:uid="{E16542CF-68C6-42A2-AD56-15B6DF30488A}" name="Pengemarkedet" dataDxfId="104"/>
    <tableColumn id="4" xr3:uid="{7917E74E-3706-4C88-9FFE-0C09797B8F13}" name="Obligationsmarkedet" dataDxfId="103"/>
    <tableColumn id="5" xr3:uid="{891F6077-2574-4177-BB47-014277B6A744}" name="Aktiemarkedet" dataDxfId="102"/>
    <tableColumn id="6" xr3:uid="{A8DFFB9E-1B76-4045-A741-F7ABB8061C92}" name="Valutamarkedet" dataDxfId="101"/>
    <tableColumn id="7" xr3:uid="{663EB9BD-FFCF-4C57-AC4B-BF8C25ECB3E6}" name="Banksektoren" dataDxfId="100"/>
    <tableColumn id="8" xr3:uid="{46CD7A9D-121D-4697-A5D9-12726E456235}" name="Korrelationsbidrag" dataDxfId="99">
      <calculatedColumnFormula>+CCB_CISS__2[[#This Row],[Indikator]]-SUM(CCB_CISS__2[[#This Row],[Pengemarkedet]:[Banksektoren]])</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el_FT_Inputdata_1" displayName="Tabel_FT_Inputdata_1" ref="A6:D86" totalsRowShown="0" headerRowDxfId="43" dataDxfId="42">
  <tableColumns count="4">
    <tableColumn id="2" xr3:uid="{00000000-0010-0000-0900-000002000000}" name="Dato" dataDxfId="41"/>
    <tableColumn id="3" xr3:uid="{00000000-0010-0000-0900-000003000000}" name="Egenkapitalens forrentning før skat (annualiseret)" dataDxfId="40"/>
    <tableColumn id="4" xr3:uid="{00000000-0010-0000-0900-000004000000}" name="10-årig statobligationsrente" dataDxfId="39"/>
    <tableColumn id="1" xr3:uid="{00000000-0010-0000-0900-000001000000}" name="Merafkast i forhold til 10-årig statsobligation" dataDxfId="3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DAB2FA-F1E8-4FE2-896E-2BEF4DD051C6}" name="FC_UOC" displayName="FC_UOC" ref="A6:D217" totalsRowShown="0" headerRowDxfId="37" dataDxfId="36">
  <tableColumns count="4">
    <tableColumn id="1" xr3:uid="{3D8D65C6-032A-4D09-A1FF-9AD186CA9319}" name="Dato" dataDxfId="35"/>
    <tableColumn id="2" xr3:uid="{2C6C2671-9E41-425B-9262-30ACD49DF8E3}" name="Finansiel Cykel (UOC)" dataDxfId="34"/>
    <tableColumn id="3" xr3:uid="{29EF56E2-D5D2-4127-806C-9F35AA83FBDB}" name="Boligcykel (UOC)" dataDxfId="33"/>
    <tableColumn id="4" xr3:uid="{A90E008A-DA73-4C78-871F-617CD382FC24}" name="Kreditcykel (UOC)" dataDxfId="3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F14C85-A9D1-4961-88E4-EEB14991BD89}" name="FC_BP" displayName="FC_BP" ref="A6:D217" totalsRowShown="0" headerRowDxfId="31" dataDxfId="30">
  <tableColumns count="4">
    <tableColumn id="1" xr3:uid="{CC1C1722-7822-42B7-BE64-3C14EDE72960}" name="Dato" dataDxfId="29"/>
    <tableColumn id="2" xr3:uid="{E49BF22F-4C16-4AC8-9F50-A4CE758F68A7}" name="Finansiel Cykel (BP)" dataDxfId="28"/>
    <tableColumn id="3" xr3:uid="{A4D5B5D7-E20F-4F81-ACF0-8A81FFFC4E97}" name="Boligcykel (BP)" dataDxfId="27"/>
    <tableColumn id="4" xr3:uid="{E1D2A988-3198-42C7-A69F-899096873C5B}" name="Kreditcykel (BP)" dataDxfId="2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F_Udlaan_Bred_Smal" displayName="F_Udlaan_Bred_Smal" ref="A7:F520" totalsRowShown="0" headerRowDxfId="25" dataDxfId="24">
  <autoFilter ref="A7:F520" xr:uid="{00000000-000C-0000-FFFF-FFFF0C000000}">
    <filterColumn colId="0">
      <extLst>
        <ext xmlns:xlrd2="http://schemas.microsoft.com/office/spreadsheetml/2017/richdata2" uri="{1AD28BCE-077C-4C59-8B6E-1921CE8616D4}">
          <xlrd2:filterColumn>
            <xlrd2:filters>
              <xlrd2:dateGroupItem year="2023" month="3" dateTimeGrouping="month"/>
              <xlrd2:dateGroupItem year="2023" month="6" dateTimeGrouping="month"/>
              <xlrd2:dateGroupItem year="2023" month="9" dateTimeGrouping="month"/>
              <xlrd2:dateGroupItem year="2023" month="10"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filters>
          </xlrd2:filterColumn>
        </ext>
      </extLst>
    </filterColumn>
  </autoFilter>
  <tableColumns count="6">
    <tableColumn id="1" xr3:uid="{00000000-0010-0000-0C00-000001000000}" name="Dato" dataDxfId="23"/>
    <tableColumn id="2" xr3:uid="{00000000-0010-0000-0C00-000002000000}" name="Udlån, smal definition" dataDxfId="22"/>
    <tableColumn id="3" xr3:uid="{00000000-0010-0000-0C00-000003000000}" name="Udlån, bred definition" dataDxfId="21"/>
    <tableColumn id="4" xr3:uid="{00000000-0010-0000-0C00-000004000000}" name="BNP" dataDxfId="20"/>
    <tableColumn id="7" xr3:uid="{00000000-0010-0000-0C00-000007000000}" name="Udlån/BNP, smal definition" dataDxfId="19">
      <calculatedColumnFormula>IF(ISNUMBER(F_Udlaan_Bred_Smal[[#This Row],[BNP]]),F_Udlaan_Bred_Smal[[#This Row],[Udlån, smal definition]]/F_Udlaan_Bred_Smal[[#This Row],[BNP]]*100,NA())</calculatedColumnFormula>
    </tableColumn>
    <tableColumn id="8" xr3:uid="{00000000-0010-0000-0C00-000008000000}" name="Udlån/BNP, bred definition" dataDxfId="18">
      <calculatedColumnFormula>IF(ISNUMBER(F_Udlaan_Bred_Smal[[#This Row],[Udlån, bred definition]]),F_Udlaan_Bred_Smal[[#This Row],[Udlån, bred definition]]/F_Udlaan_Bred_Smal[[#This Row],[BNP]]*100,NA())</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F_Boligpriser_Indkomst" displayName="F_Boligpriser_Indkomst" ref="A7:E206" totalsRowShown="0" headerRowDxfId="17" dataDxfId="16">
  <tableColumns count="5">
    <tableColumn id="1" xr3:uid="{00000000-0010-0000-0D00-000001000000}" name="Dato" dataDxfId="15"/>
    <tableColumn id="2" xr3:uid="{00000000-0010-0000-0D00-000002000000}" name="Nominel disponibel indkomst" dataDxfId="14"/>
    <tableColumn id="3" xr3:uid="{00000000-0010-0000-0D00-000003000000}" name="Nominel huspris" dataDxfId="13"/>
    <tableColumn id="4" xr3:uid="{00000000-0010-0000-0D00-000004000000}" name="Nominel ejerlejlighedspris" dataDxfId="12"/>
    <tableColumn id="5" xr3:uid="{00000000-0010-0000-0D00-000005000000}" name="Vækst i reale huspriser" dataDxfId="1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E000000}" name="Betalingsbalancen" displayName="Betalingsbalancen" ref="A6:B213" totalsRowShown="0" headerRowDxfId="10" dataDxfId="9">
  <tableColumns count="2">
    <tableColumn id="1" xr3:uid="{00000000-0010-0000-0E00-000001000000}" name="Dato" dataDxfId="8"/>
    <tableColumn id="2" xr3:uid="{00000000-0010-0000-0E00-000002000000}" name="Betalingsbalancen/BNP" dataDxfId="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F_Referencesats" displayName="F_Referencesats" ref="A6:E220" totalsRowShown="0" headerRowDxfId="6" dataDxfId="5">
  <sortState xmlns:xlrd2="http://schemas.microsoft.com/office/spreadsheetml/2017/richdata2" ref="A7:E220">
    <sortCondition ref="A6"/>
  </sortState>
  <tableColumns count="5">
    <tableColumn id="1" xr3:uid="{00000000-0010-0000-0F00-000001000000}" name="Dato" dataDxfId="4"/>
    <tableColumn id="2" xr3:uid="{00000000-0010-0000-0F00-000002000000}" name="Udlånsgap (procentpoint)" dataDxfId="3"/>
    <tableColumn id="6" xr3:uid="{00000000-0010-0000-0F00-000006000000}" name="Referencesats" dataDxfId="2">
      <calculatedColumnFormula>IF(B7&gt;2,IF(B7&lt;10,B7*0.3125-0.625,F_Referencesats[[#This Row],[Øvre grænse for referencesats]]),F_Referencesats[[#This Row],[Nedre grænse for referencesats]])</calculatedColumnFormula>
    </tableColumn>
    <tableColumn id="7" xr3:uid="{00000000-0010-0000-0F00-000007000000}" name="Nedre grænse for referencesats" dataDxfId="1"/>
    <tableColumn id="8" xr3:uid="{00000000-0010-0000-0F00-000008000000}" name="Øvre grænse for referencesat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_Core.accdb" displayName="Tabel_Core.accdb" ref="A7:C1355" totalsRowShown="0" headerRowDxfId="98" dataDxfId="97">
  <sortState xmlns:xlrd2="http://schemas.microsoft.com/office/spreadsheetml/2017/richdata2" ref="A8:C1355">
    <sortCondition ref="A8:A262"/>
  </sortState>
  <tableColumns count="3">
    <tableColumn id="1" xr3:uid="{00000000-0010-0000-0100-000001000000}" name="Dato" dataDxfId="96"/>
    <tableColumn id="2" xr3:uid="{00000000-0010-0000-0100-000002000000}" name="Kreditspænd, Europa (procentpoint)" dataDxfId="95"/>
    <tableColumn id="3" xr3:uid="{00000000-0010-0000-0100-000003000000}" name="Aktievolatilitet, Europa (procent)" dataDxfId="9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_Core.accdb18" displayName="Tabel_Core.accdb18" ref="A7:E181" totalsRowShown="0" headerRowDxfId="93" dataDxfId="92">
  <tableColumns count="5">
    <tableColumn id="1" xr3:uid="{00000000-0010-0000-0200-000001000000}" name="Dato" dataDxfId="91"/>
    <tableColumn id="2" xr3:uid="{00000000-0010-0000-0200-000002000000}" name="Enfamiliehuse" dataDxfId="90"/>
    <tableColumn id="3" xr3:uid="{00000000-0010-0000-0200-000003000000}" name="Ejerlejligheder" dataDxfId="89"/>
    <tableColumn id="4" xr3:uid="{00000000-0010-0000-0200-000004000000}" name="Erhvervsejendomme" dataDxfId="88"/>
    <tableColumn id="5" xr3:uid="{00000000-0010-0000-0200-000005000000}" name="Boligprisgab" dataDxfId="8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CB_Merrente" displayName="CCB_Merrente" ref="A7:H257" totalsRowShown="0" headerRowDxfId="86" dataDxfId="85">
  <tableColumns count="8">
    <tableColumn id="1" xr3:uid="{00000000-0010-0000-0300-000001000000}" name="Dato" dataDxfId="84"/>
    <tableColumn id="2" xr3:uid="{00000000-0010-0000-0300-000002000000}" name="Nationalbankens ledende pengepolitiske rente" dataDxfId="83"/>
    <tableColumn id="3" xr3:uid="{00000000-0010-0000-0300-000003000000}" name="Udlånsrente, husholdninger" dataDxfId="82"/>
    <tableColumn id="4" xr3:uid="{00000000-0010-0000-0300-000004000000}" name="Udlånsrente, erhverv" dataDxfId="81"/>
    <tableColumn id="5" xr3:uid="{00000000-0010-0000-0300-000005000000}" name="Merrente, husholdninger" dataDxfId="80">
      <calculatedColumnFormula>CCB_Merrente[[#This Row],[Udlånsrente, husholdninger]]-CCB_Merrente[[#This Row],[Nationalbankens ledende pengepolitiske rente]]</calculatedColumnFormula>
    </tableColumn>
    <tableColumn id="6" xr3:uid="{00000000-0010-0000-0300-000006000000}" name="Merrente, erhverv" dataDxfId="79">
      <calculatedColumnFormula>CCB_Merrente[[#This Row],[Udlånsrente, erhverv]]-CCB_Merrente[[#This Row],[Nationalbankens ledende pengepolitiske rente]]</calculatedColumnFormula>
    </tableColumn>
    <tableColumn id="7" xr3:uid="{00000000-0010-0000-0300-000007000000}" name="Merrente, husholdninger " dataDxfId="78">
      <calculatedColumnFormula>IF(ISNUMBER(E6),AVERAGE(E6:E8),NA())</calculatedColumnFormula>
    </tableColumn>
    <tableColumn id="8" xr3:uid="{00000000-0010-0000-0300-000008000000}" name="Merrente, erhverv " dataDxfId="77">
      <calculatedColumnFormula>IF(ISNUMBER(F6),AVERAGE(F6:F8),NA())</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el_Core.accdb7" displayName="Tabel_Core.accdb7" ref="A6:B177" totalsRowShown="0" headerRowDxfId="76" dataDxfId="75">
  <tableColumns count="2">
    <tableColumn id="1" xr3:uid="{00000000-0010-0000-0400-000001000000}" name="Dato" dataDxfId="74"/>
    <tableColumn id="2" xr3:uid="{00000000-0010-0000-0400-000002000000}" name="Stiliseret boligbyrde"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Kreditvækst" displayName="Kreditvækst" ref="A6:G528" totalsRowShown="0" headerRowDxfId="72" dataDxfId="71">
  <autoFilter ref="A6:G528" xr:uid="{00000000-000C-0000-FFFF-FFFF05000000}">
    <filterColumn colId="0">
      <filters>
        <dateGroupItem year="2023" month="3" dateTimeGrouping="month"/>
        <dateGroupItem year="2023" month="6" dateTimeGrouping="month"/>
        <dateGroupItem year="2023" month="9" dateTimeGrouping="month"/>
        <dateGroupItem year="2022" month="3" dateTimeGrouping="month"/>
        <dateGroupItem year="2022" month="6" dateTimeGrouping="month"/>
        <dateGroupItem year="2022" month="9" dateTimeGrouping="month"/>
        <dateGroupItem year="2022" month="12" dateTimeGrouping="month"/>
        <dateGroupItem year="2021" month="3" dateTimeGrouping="month"/>
        <dateGroupItem year="2021" month="6" dateTimeGrouping="month"/>
        <dateGroupItem year="2021" month="9" dateTimeGrouping="month"/>
        <dateGroupItem year="2021" month="12" dateTimeGrouping="month"/>
        <dateGroupItem year="2020" month="3" dateTimeGrouping="month"/>
        <dateGroupItem year="2020" month="6" dateTimeGrouping="month"/>
        <dateGroupItem year="2020" month="9" dateTimeGrouping="month"/>
        <dateGroupItem year="2020" month="12" dateTimeGrouping="month"/>
        <dateGroupItem year="2019" month="3" dateTimeGrouping="month"/>
        <dateGroupItem year="2019" month="6" dateTimeGrouping="month"/>
        <dateGroupItem year="2019" month="9" dateTimeGrouping="month"/>
        <dateGroupItem year="2019" month="12" dateTimeGrouping="month"/>
        <dateGroupItem year="2018" month="3" dateTimeGrouping="month"/>
        <dateGroupItem year="2018" month="6" dateTimeGrouping="month"/>
        <dateGroupItem year="2018" month="9" dateTimeGrouping="month"/>
        <dateGroupItem year="2018" month="12" dateTimeGrouping="month"/>
        <dateGroupItem year="2017" month="3" dateTimeGrouping="month"/>
        <dateGroupItem year="2017" month="6" dateTimeGrouping="month"/>
        <dateGroupItem year="2017" month="9" dateTimeGrouping="month"/>
        <dateGroupItem year="2017" month="12" dateTimeGrouping="month"/>
        <dateGroupItem year="2016" month="3" dateTimeGrouping="month"/>
        <dateGroupItem year="2016" month="6" dateTimeGrouping="month"/>
        <dateGroupItem year="2016" month="9" dateTimeGrouping="month"/>
        <dateGroupItem year="2016" month="12" dateTimeGrouping="month"/>
        <dateGroupItem year="2015" month="3" dateTimeGrouping="month"/>
        <dateGroupItem year="2015" month="6" dateTimeGrouping="month"/>
        <dateGroupItem year="2015" month="9" dateTimeGrouping="month"/>
        <dateGroupItem year="2015" month="12" dateTimeGrouping="month"/>
        <dateGroupItem year="2014" month="3" dateTimeGrouping="month"/>
        <dateGroupItem year="2014" month="6" dateTimeGrouping="month"/>
        <dateGroupItem year="2014" month="9" dateTimeGrouping="month"/>
        <dateGroupItem year="2014" month="12" dateTimeGrouping="month"/>
        <dateGroupItem year="2013" month="3" dateTimeGrouping="month"/>
        <dateGroupItem year="2013" month="6" dateTimeGrouping="month"/>
        <dateGroupItem year="2013" month="9" dateTimeGrouping="month"/>
        <dateGroupItem year="2013" month="12" dateTimeGrouping="month"/>
        <dateGroupItem year="2012" month="3" dateTimeGrouping="month"/>
        <dateGroupItem year="2012" month="6" dateTimeGrouping="month"/>
        <dateGroupItem year="2012" month="9" dateTimeGrouping="month"/>
        <dateGroupItem year="2012" month="12" dateTimeGrouping="month"/>
        <dateGroupItem year="2011" month="3" dateTimeGrouping="month"/>
        <dateGroupItem year="2011" month="6" dateTimeGrouping="month"/>
        <dateGroupItem year="2011" month="9" dateTimeGrouping="month"/>
        <dateGroupItem year="2011" month="12" dateTimeGrouping="month"/>
        <dateGroupItem year="2010" month="3" dateTimeGrouping="month"/>
        <dateGroupItem year="2010" month="6" dateTimeGrouping="month"/>
        <dateGroupItem year="2010" month="9" dateTimeGrouping="month"/>
        <dateGroupItem year="2010" month="12" dateTimeGrouping="month"/>
        <dateGroupItem year="2009" month="3" dateTimeGrouping="month"/>
        <dateGroupItem year="2009" month="6" dateTimeGrouping="month"/>
        <dateGroupItem year="2009" month="9" dateTimeGrouping="month"/>
        <dateGroupItem year="2009" month="12" dateTimeGrouping="month"/>
        <dateGroupItem year="2008" month="3" dateTimeGrouping="month"/>
        <dateGroupItem year="2008" month="6" dateTimeGrouping="month"/>
        <dateGroupItem year="2008" month="9" dateTimeGrouping="month"/>
        <dateGroupItem year="2008" month="12" dateTimeGrouping="month"/>
        <dateGroupItem year="2007" month="3" dateTimeGrouping="month"/>
        <dateGroupItem year="2007" month="6" dateTimeGrouping="month"/>
        <dateGroupItem year="2007" month="9" dateTimeGrouping="month"/>
        <dateGroupItem year="2007" month="12" dateTimeGrouping="month"/>
        <dateGroupItem year="2006" month="3" dateTimeGrouping="month"/>
        <dateGroupItem year="2006" month="6" dateTimeGrouping="month"/>
        <dateGroupItem year="2006" month="9" dateTimeGrouping="month"/>
        <dateGroupItem year="2006" month="12" dateTimeGrouping="month"/>
        <dateGroupItem year="2005" month="3" dateTimeGrouping="month"/>
        <dateGroupItem year="2005" month="6" dateTimeGrouping="month"/>
        <dateGroupItem year="2005" month="9" dateTimeGrouping="month"/>
        <dateGroupItem year="2005" month="12" dateTimeGrouping="month"/>
        <dateGroupItem year="2004" month="3" dateTimeGrouping="month"/>
        <dateGroupItem year="2004" month="6" dateTimeGrouping="month"/>
        <dateGroupItem year="2004" month="9" dateTimeGrouping="month"/>
        <dateGroupItem year="2004" month="12" dateTimeGrouping="month"/>
        <dateGroupItem year="2003" month="3" dateTimeGrouping="month"/>
        <dateGroupItem year="2003" month="6" dateTimeGrouping="month"/>
        <dateGroupItem year="2003" month="9" dateTimeGrouping="month"/>
        <dateGroupItem year="2003" month="12" dateTimeGrouping="month"/>
        <dateGroupItem year="2002" month="3" dateTimeGrouping="month"/>
        <dateGroupItem year="2002" month="6" dateTimeGrouping="month"/>
        <dateGroupItem year="2002" month="9" dateTimeGrouping="month"/>
        <dateGroupItem year="2002" month="12" dateTimeGrouping="month"/>
        <dateGroupItem year="2001" month="3" dateTimeGrouping="month"/>
        <dateGroupItem year="2001" month="6" dateTimeGrouping="month"/>
        <dateGroupItem year="2001" month="9" dateTimeGrouping="month"/>
        <dateGroupItem year="2001" month="12" dateTimeGrouping="month"/>
        <dateGroupItem year="2000" month="3" dateTimeGrouping="month"/>
        <dateGroupItem year="2000" month="6" dateTimeGrouping="month"/>
        <dateGroupItem year="2000" month="9" dateTimeGrouping="month"/>
        <dateGroupItem year="2000" month="12" dateTimeGrouping="month"/>
        <dateGroupItem year="1999" month="3" dateTimeGrouping="month"/>
        <dateGroupItem year="1999" month="6" dateTimeGrouping="month"/>
        <dateGroupItem year="1999" month="9" dateTimeGrouping="month"/>
        <dateGroupItem year="1999" month="12" dateTimeGrouping="month"/>
        <dateGroupItem year="1998" month="3" dateTimeGrouping="month"/>
        <dateGroupItem year="1998" month="6" dateTimeGrouping="month"/>
        <dateGroupItem year="1998" month="9" dateTimeGrouping="month"/>
        <dateGroupItem year="1998" month="12" dateTimeGrouping="month"/>
        <dateGroupItem year="1997" month="3" dateTimeGrouping="month"/>
        <dateGroupItem year="1997" month="6" dateTimeGrouping="month"/>
        <dateGroupItem year="1997" month="9" dateTimeGrouping="month"/>
        <dateGroupItem year="1997" month="12" dateTimeGrouping="month"/>
        <dateGroupItem year="1996" month="3" dateTimeGrouping="month"/>
        <dateGroupItem year="1996" month="6" dateTimeGrouping="month"/>
        <dateGroupItem year="1996" month="9" dateTimeGrouping="month"/>
        <dateGroupItem year="1996" month="12" dateTimeGrouping="month"/>
        <dateGroupItem year="1995" month="3" dateTimeGrouping="month"/>
        <dateGroupItem year="1995" month="6" dateTimeGrouping="month"/>
        <dateGroupItem year="1995" month="9" dateTimeGrouping="month"/>
        <dateGroupItem year="1995" month="12" dateTimeGrouping="month"/>
        <dateGroupItem year="1994" month="3" dateTimeGrouping="month"/>
        <dateGroupItem year="1994" month="6" dateTimeGrouping="month"/>
        <dateGroupItem year="1994" month="9" dateTimeGrouping="month"/>
        <dateGroupItem year="1994" month="12" dateTimeGrouping="month"/>
        <dateGroupItem year="1993" month="3" dateTimeGrouping="month"/>
        <dateGroupItem year="1993" month="6" dateTimeGrouping="month"/>
        <dateGroupItem year="1993" month="9" dateTimeGrouping="month"/>
        <dateGroupItem year="1993" month="12" dateTimeGrouping="month"/>
        <dateGroupItem year="1992" month="3" dateTimeGrouping="month"/>
        <dateGroupItem year="1992" month="6" dateTimeGrouping="month"/>
        <dateGroupItem year="1992" month="9" dateTimeGrouping="month"/>
        <dateGroupItem year="1992" month="12" dateTimeGrouping="month"/>
        <dateGroupItem year="1991" month="3" dateTimeGrouping="month"/>
        <dateGroupItem year="1991" month="6" dateTimeGrouping="month"/>
        <dateGroupItem year="1991" month="9" dateTimeGrouping="month"/>
        <dateGroupItem year="1991" month="12" dateTimeGrouping="month"/>
        <dateGroupItem year="1990" month="3" dateTimeGrouping="month"/>
        <dateGroupItem year="1990" month="6" dateTimeGrouping="month"/>
        <dateGroupItem year="1990" month="9" dateTimeGrouping="month"/>
        <dateGroupItem year="1990" month="12" dateTimeGrouping="month"/>
        <dateGroupItem year="1989" month="3" dateTimeGrouping="month"/>
        <dateGroupItem year="1989" month="6" dateTimeGrouping="month"/>
        <dateGroupItem year="1989" month="9" dateTimeGrouping="month"/>
        <dateGroupItem year="1989" month="12" dateTimeGrouping="month"/>
        <dateGroupItem year="1988" month="3" dateTimeGrouping="month"/>
        <dateGroupItem year="1988" month="6" dateTimeGrouping="month"/>
        <dateGroupItem year="1988" month="9" dateTimeGrouping="month"/>
        <dateGroupItem year="1988" month="12" dateTimeGrouping="month"/>
        <dateGroupItem year="1987" month="3" dateTimeGrouping="month"/>
        <dateGroupItem year="1987" month="6" dateTimeGrouping="month"/>
        <dateGroupItem year="1987" month="9" dateTimeGrouping="month"/>
        <dateGroupItem year="1987" month="12" dateTimeGrouping="month"/>
        <dateGroupItem year="1986" month="3" dateTimeGrouping="month"/>
        <dateGroupItem year="1986" month="6" dateTimeGrouping="month"/>
        <dateGroupItem year="1986" month="9" dateTimeGrouping="month"/>
        <dateGroupItem year="1986" month="12" dateTimeGrouping="month"/>
        <dateGroupItem year="1985" month="3" dateTimeGrouping="month"/>
        <dateGroupItem year="1985" month="6" dateTimeGrouping="month"/>
        <dateGroupItem year="1985" month="9" dateTimeGrouping="month"/>
        <dateGroupItem year="1985" month="12" dateTimeGrouping="month"/>
        <dateGroupItem year="1984" month="3" dateTimeGrouping="month"/>
        <dateGroupItem year="1984" month="6" dateTimeGrouping="month"/>
        <dateGroupItem year="1984" month="9" dateTimeGrouping="month"/>
        <dateGroupItem year="1984" month="12" dateTimeGrouping="month"/>
        <dateGroupItem year="1983" month="3" dateTimeGrouping="month"/>
        <dateGroupItem year="1983" month="6" dateTimeGrouping="month"/>
        <dateGroupItem year="1983" month="9" dateTimeGrouping="month"/>
        <dateGroupItem year="1983" month="12" dateTimeGrouping="month"/>
        <dateGroupItem year="1982" month="3" dateTimeGrouping="month"/>
        <dateGroupItem year="1982" month="6" dateTimeGrouping="month"/>
        <dateGroupItem year="1982" month="9" dateTimeGrouping="month"/>
        <dateGroupItem year="1982" month="12" dateTimeGrouping="month"/>
        <dateGroupItem year="1981" month="3" dateTimeGrouping="month"/>
        <dateGroupItem year="1981" month="6" dateTimeGrouping="month"/>
        <dateGroupItem year="1981" month="9" dateTimeGrouping="month"/>
        <dateGroupItem year="1981" month="12" dateTimeGrouping="month"/>
        <dateGroupItem year="1980" month="3" dateTimeGrouping="month"/>
        <dateGroupItem year="1980" month="6" dateTimeGrouping="month"/>
        <dateGroupItem year="1980" month="9" dateTimeGrouping="month"/>
        <dateGroupItem year="1980" month="12" dateTimeGrouping="month"/>
        <dateGroupItem year="1979" month="3" dateTimeGrouping="month"/>
        <dateGroupItem year="1979" month="6" dateTimeGrouping="month"/>
        <dateGroupItem year="1979" month="9" dateTimeGrouping="month"/>
        <dateGroupItem year="1979" month="12" dateTimeGrouping="month"/>
      </filters>
    </filterColumn>
  </autoFilter>
  <tableColumns count="7">
    <tableColumn id="1" xr3:uid="{00000000-0010-0000-0500-000001000000}" name="Dato" dataDxfId="70"/>
    <tableColumn id="2" xr3:uid="{00000000-0010-0000-0500-000002000000}" name="Udlån/BNP (pct. af BNP)" dataDxfId="69"/>
    <tableColumn id="3" xr3:uid="{00000000-0010-0000-0500-000003000000}" name="Udlån til erhverv (mia. kr.)" dataDxfId="68"/>
    <tableColumn id="4" xr3:uid="{00000000-0010-0000-0500-000004000000}" name="Udlån til husholdninger (mia. kr.)" dataDxfId="67"/>
    <tableColumn id="5" xr3:uid="{00000000-0010-0000-0500-000005000000}" name="Udlån/BNP (årlig vækst, pct.)" dataDxfId="66">
      <calculatedColumnFormula>IF(ISNUMBER(Kreditvækst[[#This Row],[Udlån/BNP (pct. af BNP)]]),IFERROR((Kreditvækst[[#This Row],[Udlån/BNP (pct. af BNP)]]/VLOOKUP(DATE(YEAR(Kreditvækst[[#This Row],[Dato]])-1,MONTH(Kreditvækst[[#This Row],[Dato]]),DAY(Kreditvækst[[#This Row],[Dato]])),Kreditvækst[[#All],[Dato]:[Udlån/BNP (pct. af BNP)]],2,FALSE)-1)*100,NA()),NA())</calculatedColumnFormula>
    </tableColumn>
    <tableColumn id="6" xr3:uid="{00000000-0010-0000-0500-000006000000}" name="Udlån til erhverv (årlig vækst, pct.)" dataDxfId="65">
      <calculatedColumnFormula>IFERROR((Kreditvækst[[#This Row],[Udlån til erhverv (mia. kr.)]]/VLOOKUP(DATE(YEAR(Kreditvækst[[#This Row],[Dato]])-1,MONTH(Kreditvækst[[#This Row],[Dato]])+1,1)-1,Kreditvækst[[Dato]:[Udlån til erhverv (mia. kr.)]],3,FALSE)-1)*100,NA())</calculatedColumnFormula>
    </tableColumn>
    <tableColumn id="7" xr3:uid="{00000000-0010-0000-0500-000007000000}" name="Udlån til husholdninger (årlig vækst, pct.)" dataDxfId="64">
      <calculatedColumnFormula>IFERROR((Kreditvækst[[#This Row],[Udlån til husholdninger (mia. kr.)]]/VLOOKUP(DATE(YEAR(Kreditvækst[[#This Row],[Dato]])-1,MONTH(Kreditvækst[[#This Row],[Dato]])+1,1)-1,Kreditvækst[[Dato]:[Udlån til husholdninger (mia. kr.)]],4,FALSE)-1)*100,NA())</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F_Udlaansgab" displayName="F_Udlaansgab" ref="A6:G220" totalsRowShown="0" headerRowDxfId="63" dataDxfId="62">
  <tableColumns count="7">
    <tableColumn id="1" xr3:uid="{00000000-0010-0000-0600-000001000000}" name="Dato" dataDxfId="61"/>
    <tableColumn id="2" xr3:uid="{00000000-0010-0000-0600-000002000000}" name="Udlån (mia. kr.)" dataDxfId="60"/>
    <tableColumn id="3" xr3:uid="{00000000-0010-0000-0600-000003000000}" name="BNP (mia. kr.)" dataDxfId="59"/>
    <tableColumn id="5" xr3:uid="{00000000-0010-0000-0600-000005000000}" name="Udlån/BNP (pct. af BNP)" dataDxfId="58">
      <calculatedColumnFormula>F_Udlaansgab[[#This Row],[Udlån (mia. kr.)]]/F_Udlaansgab[[#This Row],[BNP (mia. kr.)]]*100</calculatedColumnFormula>
    </tableColumn>
    <tableColumn id="4" xr3:uid="{00000000-0010-0000-0600-000004000000}" name="Trend" dataDxfId="57"/>
    <tableColumn id="6" xr3:uid="{00000000-0010-0000-0600-000006000000}" name="Udlånsgab (procentpoint)" dataDxfId="56">
      <calculatedColumnFormula>F_Udlaansgab[[#This Row],[Udlån/BNP (pct. af BNP)]]-F_Udlaansgab[[#This Row],[Trend]]</calculatedColumnFormula>
    </tableColumn>
    <tableColumn id="7" xr3:uid="{00000000-0010-0000-0600-000007000000}" name="Grænseværdi" dataDxfId="55">
      <calculatedColumnFormula>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_FT_Inputdata_CCB" displayName="Table_FT_Inputdata_CCB" ref="A7:D179" totalsRowShown="0" headerRowDxfId="54" dataDxfId="53">
  <tableColumns count="4">
    <tableColumn id="2" xr3:uid="{00000000-0010-0000-0700-000002000000}" name="Dato" dataDxfId="52"/>
    <tableColumn id="3" xr3:uid="{00000000-0010-0000-0700-000003000000}" name="Gearing, koncerner" dataDxfId="51"/>
    <tableColumn id="4" xr3:uid="{00000000-0010-0000-0700-000004000000}" name="Gearing, pengeinstitutter" dataDxfId="50"/>
    <tableColumn id="5" xr3:uid="{00000000-0010-0000-0700-000005000000}" name="Kapitaloverdækning, pengeinstitutter" dataDxfId="4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Table23" displayName="Table23" ref="E7:G179" totalsRowShown="0" headerRowDxfId="48" dataDxfId="47">
  <tableColumns count="3">
    <tableColumn id="1" xr3:uid="{00000000-0010-0000-0800-000001000000}" name="Gearing, koncerner " dataDxfId="46">
      <calculatedColumnFormula>IF(Table_FT_Inputdata_CCB[[Dato]:[Dato]]&gt;=DATE(2001,9,30),AVERAGE(B5:B8),NA())</calculatedColumnFormula>
    </tableColumn>
    <tableColumn id="2" xr3:uid="{00000000-0010-0000-0800-000002000000}" name="Gearing, pengeinstitutter " dataDxfId="45">
      <calculatedColumnFormula>IF(Table_FT_Inputdata_CCB[[Dato]:[Dato]]&gt;=DATE(1981,9,30),AVERAGE(C5:C8),NA())</calculatedColumnFormula>
    </tableColumn>
    <tableColumn id="3" xr3:uid="{00000000-0010-0000-0800-000003000000}" name="Kapitaloverdækning, pengeinstitutter (højre akse)" dataDxfId="44">
      <calculatedColumnFormula>IF(Table_FT_Inputdata_CCB[[Dato]:[Dato]]&gt;=DATE(2001,12,31),AVERAGE(D5:D8),NA())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DSRR 2020">
  <a:themeElements>
    <a:clrScheme name="DSRR farve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4"/>
  </sheetPr>
  <dimension ref="A1:A21"/>
  <sheetViews>
    <sheetView showGridLines="0" tabSelected="1" workbookViewId="0"/>
  </sheetViews>
  <sheetFormatPr defaultColWidth="8.85546875" defaultRowHeight="15.75" x14ac:dyDescent="0.3"/>
  <cols>
    <col min="1" max="1" width="114.28515625" style="1" customWidth="1"/>
    <col min="2" max="16384" width="8.85546875" style="1"/>
  </cols>
  <sheetData>
    <row r="1" spans="1:1" ht="21" x14ac:dyDescent="0.35">
      <c r="A1" s="69" t="s">
        <v>9</v>
      </c>
    </row>
    <row r="2" spans="1:1" x14ac:dyDescent="0.3">
      <c r="A2" s="70"/>
    </row>
    <row r="3" spans="1:1" ht="16.5" x14ac:dyDescent="0.3">
      <c r="A3" s="71" t="s">
        <v>10</v>
      </c>
    </row>
    <row r="4" spans="1:1" ht="31.5" x14ac:dyDescent="0.3">
      <c r="A4" s="70" t="s">
        <v>11</v>
      </c>
    </row>
    <row r="5" spans="1:1" x14ac:dyDescent="0.3">
      <c r="A5" s="70"/>
    </row>
    <row r="6" spans="1:1" ht="47.25" x14ac:dyDescent="0.3">
      <c r="A6" s="70" t="s">
        <v>12</v>
      </c>
    </row>
    <row r="7" spans="1:1" x14ac:dyDescent="0.3">
      <c r="A7" s="70"/>
    </row>
    <row r="8" spans="1:1" x14ac:dyDescent="0.3">
      <c r="A8" s="70" t="s">
        <v>13</v>
      </c>
    </row>
    <row r="9" spans="1:1" x14ac:dyDescent="0.3">
      <c r="A9" s="70"/>
    </row>
    <row r="10" spans="1:1" ht="16.5" x14ac:dyDescent="0.3">
      <c r="A10" s="71" t="s">
        <v>14</v>
      </c>
    </row>
    <row r="11" spans="1:1" ht="25.5" x14ac:dyDescent="0.3">
      <c r="A11" s="72" t="s">
        <v>135</v>
      </c>
    </row>
    <row r="12" spans="1:1" x14ac:dyDescent="0.3">
      <c r="A12" s="70"/>
    </row>
    <row r="13" spans="1:1" ht="25.5" x14ac:dyDescent="0.3">
      <c r="A13" s="72" t="s">
        <v>136</v>
      </c>
    </row>
    <row r="14" spans="1:1" x14ac:dyDescent="0.3">
      <c r="A14" s="70"/>
    </row>
    <row r="15" spans="1:1" x14ac:dyDescent="0.3">
      <c r="A15" s="72" t="s">
        <v>137</v>
      </c>
    </row>
    <row r="16" spans="1:1" x14ac:dyDescent="0.3">
      <c r="A16" s="72"/>
    </row>
    <row r="17" spans="1:1" x14ac:dyDescent="0.3">
      <c r="A17" s="70" t="s">
        <v>85</v>
      </c>
    </row>
    <row r="18" spans="1:1" x14ac:dyDescent="0.3">
      <c r="A18" s="70"/>
    </row>
    <row r="19" spans="1:1" x14ac:dyDescent="0.3">
      <c r="A19" s="70" t="s">
        <v>70</v>
      </c>
    </row>
    <row r="20" spans="1:1" x14ac:dyDescent="0.3">
      <c r="A20" s="70"/>
    </row>
    <row r="21" spans="1:1" x14ac:dyDescent="0.3">
      <c r="A21" s="73" t="s">
        <v>138</v>
      </c>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2"/>
  <dimension ref="A1:I179"/>
  <sheetViews>
    <sheetView zoomScaleNormal="100" workbookViewId="0">
      <selection sqref="A1:G1"/>
    </sheetView>
  </sheetViews>
  <sheetFormatPr defaultColWidth="9.140625" defaultRowHeight="13.5" x14ac:dyDescent="0.25"/>
  <cols>
    <col min="1" max="1" width="11" style="8" bestFit="1" customWidth="1"/>
    <col min="2" max="2" width="19" style="8" bestFit="1" customWidth="1"/>
    <col min="3" max="3" width="24.5703125" style="8" bestFit="1" customWidth="1"/>
    <col min="4" max="4" width="36.42578125" style="8" bestFit="1" customWidth="1"/>
    <col min="5" max="5" width="21.28515625" style="8" bestFit="1" customWidth="1"/>
    <col min="6" max="6" width="26.5703125" style="8" bestFit="1" customWidth="1"/>
    <col min="7" max="7" width="48.5703125" style="8" bestFit="1" customWidth="1"/>
    <col min="8" max="8" width="33.42578125" style="8" customWidth="1"/>
    <col min="9" max="9" width="36.28515625" style="8" customWidth="1"/>
    <col min="10" max="10" width="46.28515625" style="8" customWidth="1"/>
    <col min="11" max="16384" width="9.140625" style="8"/>
  </cols>
  <sheetData>
    <row r="1" spans="1:9" ht="26.25" customHeight="1" thickBot="1" x14ac:dyDescent="0.3">
      <c r="A1" s="109" t="s">
        <v>112</v>
      </c>
      <c r="B1" s="110"/>
      <c r="C1" s="110"/>
      <c r="D1" s="110"/>
      <c r="E1" s="110"/>
      <c r="F1" s="110"/>
      <c r="G1" s="110"/>
      <c r="H1" s="19"/>
    </row>
    <row r="2" spans="1:9" ht="99.75" customHeight="1" x14ac:dyDescent="0.25">
      <c r="A2" s="11" t="s">
        <v>24</v>
      </c>
      <c r="B2" s="111" t="s">
        <v>145</v>
      </c>
      <c r="C2" s="111"/>
      <c r="D2" s="111"/>
      <c r="E2" s="111"/>
      <c r="F2" s="111"/>
      <c r="G2" s="111"/>
      <c r="H2" s="14"/>
    </row>
    <row r="3" spans="1:9" x14ac:dyDescent="0.25">
      <c r="A3" s="12" t="s">
        <v>25</v>
      </c>
      <c r="B3" s="116" t="s">
        <v>111</v>
      </c>
      <c r="C3" s="116"/>
      <c r="D3" s="116"/>
      <c r="E3" s="116"/>
      <c r="F3" s="116"/>
      <c r="G3" s="116"/>
      <c r="H3" s="35"/>
    </row>
    <row r="4" spans="1:9" x14ac:dyDescent="0.25">
      <c r="B4" s="16"/>
      <c r="C4" s="16"/>
      <c r="D4" s="16"/>
      <c r="E4" s="16"/>
      <c r="F4" s="2"/>
      <c r="G4" s="13" t="s">
        <v>35</v>
      </c>
    </row>
    <row r="6" spans="1:9" x14ac:dyDescent="0.25">
      <c r="A6" s="77"/>
      <c r="B6" s="77"/>
      <c r="C6" s="77"/>
      <c r="D6" s="85"/>
      <c r="E6" s="115" t="s">
        <v>68</v>
      </c>
      <c r="F6" s="99"/>
      <c r="G6" s="100"/>
      <c r="H6" s="84"/>
      <c r="I6" s="17"/>
    </row>
    <row r="7" spans="1:9" x14ac:dyDescent="0.25">
      <c r="A7" s="23" t="s">
        <v>33</v>
      </c>
      <c r="B7" s="23" t="s">
        <v>54</v>
      </c>
      <c r="C7" s="23" t="s">
        <v>53</v>
      </c>
      <c r="D7" s="37" t="s">
        <v>134</v>
      </c>
      <c r="E7" s="37" t="s">
        <v>125</v>
      </c>
      <c r="F7" s="23" t="s">
        <v>126</v>
      </c>
      <c r="G7" s="23" t="s">
        <v>139</v>
      </c>
    </row>
    <row r="8" spans="1:9" x14ac:dyDescent="0.25">
      <c r="A8" s="6">
        <v>29586</v>
      </c>
      <c r="B8" s="7"/>
      <c r="C8" s="7">
        <v>15.126632887897296</v>
      </c>
      <c r="D8" s="33"/>
      <c r="E8" s="33"/>
      <c r="F8" s="33"/>
      <c r="G8" s="33"/>
    </row>
    <row r="9" spans="1:9" x14ac:dyDescent="0.25">
      <c r="A9" s="6">
        <v>29676</v>
      </c>
      <c r="B9" s="7"/>
      <c r="C9" s="7">
        <v>15.126632887897296</v>
      </c>
      <c r="D9" s="33"/>
      <c r="E9" s="33"/>
      <c r="F9" s="33"/>
      <c r="G9" s="33"/>
    </row>
    <row r="10" spans="1:9" x14ac:dyDescent="0.25">
      <c r="A10" s="6">
        <v>29767</v>
      </c>
      <c r="B10" s="7"/>
      <c r="C10" s="7">
        <v>15.126632887897296</v>
      </c>
      <c r="D10" s="33"/>
      <c r="E10" s="33"/>
      <c r="F10" s="33"/>
      <c r="G10" s="33"/>
    </row>
    <row r="11" spans="1:9" x14ac:dyDescent="0.25">
      <c r="A11" s="6">
        <v>29859</v>
      </c>
      <c r="B11" s="7"/>
      <c r="C11" s="7">
        <v>15.126632887897296</v>
      </c>
      <c r="D11" s="33"/>
      <c r="E11" s="33"/>
      <c r="F11" s="33">
        <f>IF(Table_FT_Inputdata_CCB[[Dato]:[Dato]]&gt;=DATE(1981,9,30),AVERAGE(C8:C11),NA())</f>
        <v>15.126632887897296</v>
      </c>
      <c r="G11" s="33"/>
    </row>
    <row r="12" spans="1:9" x14ac:dyDescent="0.25">
      <c r="A12" s="6">
        <v>29951</v>
      </c>
      <c r="B12" s="7"/>
      <c r="C12" s="7">
        <v>15.794491534656698</v>
      </c>
      <c r="D12" s="33"/>
      <c r="E12" s="33"/>
      <c r="F12" s="33">
        <f>IF(Table_FT_Inputdata_CCB[[Dato]:[Dato]]&gt;=DATE(1981,9,30),AVERAGE(C9:C12),NA())</f>
        <v>15.293597549587147</v>
      </c>
      <c r="G12" s="33"/>
    </row>
    <row r="13" spans="1:9" x14ac:dyDescent="0.25">
      <c r="A13" s="6">
        <v>30041</v>
      </c>
      <c r="B13" s="7"/>
      <c r="C13" s="7">
        <v>15.794491534656698</v>
      </c>
      <c r="D13" s="33"/>
      <c r="E13" s="33"/>
      <c r="F13" s="33">
        <f>IF(Table_FT_Inputdata_CCB[[Dato]:[Dato]]&gt;=DATE(1981,9,30),AVERAGE(C10:C13),NA())</f>
        <v>15.460562211276997</v>
      </c>
      <c r="G13" s="33"/>
    </row>
    <row r="14" spans="1:9" x14ac:dyDescent="0.25">
      <c r="A14" s="6">
        <v>30132</v>
      </c>
      <c r="B14" s="7"/>
      <c r="C14" s="7">
        <v>15.794491534656698</v>
      </c>
      <c r="D14" s="33"/>
      <c r="E14" s="33"/>
      <c r="F14" s="33">
        <f>IF(Table_FT_Inputdata_CCB[[Dato]:[Dato]]&gt;=DATE(1981,9,30),AVERAGE(C11:C14),NA())</f>
        <v>15.627526872966849</v>
      </c>
      <c r="G14" s="33"/>
    </row>
    <row r="15" spans="1:9" x14ac:dyDescent="0.25">
      <c r="A15" s="6">
        <v>30224</v>
      </c>
      <c r="B15" s="7"/>
      <c r="C15" s="7">
        <v>15.794491534656698</v>
      </c>
      <c r="D15" s="33"/>
      <c r="E15" s="33"/>
      <c r="F15" s="33">
        <f>IF(Table_FT_Inputdata_CCB[[Dato]:[Dato]]&gt;=DATE(1981,9,30),AVERAGE(C12:C15),NA())</f>
        <v>15.794491534656698</v>
      </c>
      <c r="G15" s="33"/>
    </row>
    <row r="16" spans="1:9" x14ac:dyDescent="0.25">
      <c r="A16" s="6">
        <v>30316</v>
      </c>
      <c r="B16" s="7"/>
      <c r="C16" s="7">
        <v>15.419420403626654</v>
      </c>
      <c r="D16" s="33"/>
      <c r="E16" s="33"/>
      <c r="F16" s="33">
        <f>IF(Table_FT_Inputdata_CCB[[Dato]:[Dato]]&gt;=DATE(1981,9,30),AVERAGE(C13:C16),NA())</f>
        <v>15.700723751899186</v>
      </c>
      <c r="G16" s="33"/>
    </row>
    <row r="17" spans="1:7" x14ac:dyDescent="0.25">
      <c r="A17" s="6">
        <v>30406</v>
      </c>
      <c r="B17" s="7"/>
      <c r="C17" s="7">
        <v>15.419420403626654</v>
      </c>
      <c r="D17" s="33"/>
      <c r="E17" s="33"/>
      <c r="F17" s="33">
        <f>IF(Table_FT_Inputdata_CCB[[Dato]:[Dato]]&gt;=DATE(1981,9,30),AVERAGE(C14:C17),NA())</f>
        <v>15.606955969141676</v>
      </c>
      <c r="G17" s="33"/>
    </row>
    <row r="18" spans="1:7" x14ac:dyDescent="0.25">
      <c r="A18" s="6">
        <v>30497</v>
      </c>
      <c r="B18" s="7"/>
      <c r="C18" s="7">
        <v>15.419420403626654</v>
      </c>
      <c r="D18" s="33"/>
      <c r="E18" s="33"/>
      <c r="F18" s="33">
        <f>IF(Table_FT_Inputdata_CCB[[Dato]:[Dato]]&gt;=DATE(1981,9,30),AVERAGE(C15:C18),NA())</f>
        <v>15.513188186384165</v>
      </c>
      <c r="G18" s="33"/>
    </row>
    <row r="19" spans="1:7" x14ac:dyDescent="0.25">
      <c r="A19" s="6">
        <v>30589</v>
      </c>
      <c r="B19" s="7"/>
      <c r="C19" s="7">
        <v>15.419420403626654</v>
      </c>
      <c r="D19" s="33"/>
      <c r="E19" s="33"/>
      <c r="F19" s="33">
        <f>IF(Table_FT_Inputdata_CCB[[Dato]:[Dato]]&gt;=DATE(1981,9,30),AVERAGE(C16:C19),NA())</f>
        <v>15.419420403626654</v>
      </c>
      <c r="G19" s="33"/>
    </row>
    <row r="20" spans="1:7" x14ac:dyDescent="0.25">
      <c r="A20" s="6">
        <v>30681</v>
      </c>
      <c r="B20" s="7"/>
      <c r="C20" s="7">
        <v>13.922629805238987</v>
      </c>
      <c r="D20" s="33"/>
      <c r="E20" s="33"/>
      <c r="F20" s="33">
        <f>IF(Table_FT_Inputdata_CCB[[Dato]:[Dato]]&gt;=DATE(1981,9,30),AVERAGE(C17:C20),NA())</f>
        <v>15.045222754029737</v>
      </c>
      <c r="G20" s="33"/>
    </row>
    <row r="21" spans="1:7" x14ac:dyDescent="0.25">
      <c r="A21" s="6">
        <v>30772</v>
      </c>
      <c r="B21" s="7"/>
      <c r="C21" s="7">
        <v>13.922629805238987</v>
      </c>
      <c r="D21" s="33"/>
      <c r="E21" s="33"/>
      <c r="F21" s="33">
        <f>IF(Table_FT_Inputdata_CCB[[Dato]:[Dato]]&gt;=DATE(1981,9,30),AVERAGE(C18:C21),NA())</f>
        <v>14.671025104432822</v>
      </c>
      <c r="G21" s="33"/>
    </row>
    <row r="22" spans="1:7" x14ac:dyDescent="0.25">
      <c r="A22" s="6">
        <v>30863</v>
      </c>
      <c r="B22" s="7"/>
      <c r="C22" s="7">
        <v>13.922629805238987</v>
      </c>
      <c r="D22" s="33"/>
      <c r="E22" s="33"/>
      <c r="F22" s="33">
        <f>IF(Table_FT_Inputdata_CCB[[Dato]:[Dato]]&gt;=DATE(1981,9,30),AVERAGE(C19:C22),NA())</f>
        <v>14.296827454835903</v>
      </c>
      <c r="G22" s="33"/>
    </row>
    <row r="23" spans="1:7" x14ac:dyDescent="0.25">
      <c r="A23" s="6">
        <v>30955</v>
      </c>
      <c r="B23" s="7"/>
      <c r="C23" s="7">
        <v>13.922629805238987</v>
      </c>
      <c r="D23" s="33"/>
      <c r="E23" s="33"/>
      <c r="F23" s="33">
        <f>IF(Table_FT_Inputdata_CCB[[Dato]:[Dato]]&gt;=DATE(1981,9,30),AVERAGE(C20:C23),NA())</f>
        <v>13.922629805238987</v>
      </c>
      <c r="G23" s="33"/>
    </row>
    <row r="24" spans="1:7" x14ac:dyDescent="0.25">
      <c r="A24" s="6">
        <v>31047</v>
      </c>
      <c r="B24" s="7"/>
      <c r="C24" s="7">
        <v>16.825339588200741</v>
      </c>
      <c r="D24" s="33"/>
      <c r="E24" s="33"/>
      <c r="F24" s="33">
        <f>IF(Table_FT_Inputdata_CCB[[Dato]:[Dato]]&gt;=DATE(1981,9,30),AVERAGE(C21:C24),NA())</f>
        <v>14.648307250979427</v>
      </c>
      <c r="G24" s="33"/>
    </row>
    <row r="25" spans="1:7" x14ac:dyDescent="0.25">
      <c r="A25" s="6">
        <v>31137</v>
      </c>
      <c r="B25" s="7"/>
      <c r="C25" s="7">
        <v>16.825339588200741</v>
      </c>
      <c r="D25" s="33"/>
      <c r="E25" s="33"/>
      <c r="F25" s="33">
        <f>IF(Table_FT_Inputdata_CCB[[Dato]:[Dato]]&gt;=DATE(1981,9,30),AVERAGE(C22:C25),NA())</f>
        <v>15.373984696719864</v>
      </c>
      <c r="G25" s="33"/>
    </row>
    <row r="26" spans="1:7" x14ac:dyDescent="0.25">
      <c r="A26" s="6">
        <v>31228</v>
      </c>
      <c r="B26" s="7"/>
      <c r="C26" s="7">
        <v>16.825339588200741</v>
      </c>
      <c r="D26" s="33"/>
      <c r="E26" s="33"/>
      <c r="F26" s="33">
        <f>IF(Table_FT_Inputdata_CCB[[Dato]:[Dato]]&gt;=DATE(1981,9,30),AVERAGE(C23:C26),NA())</f>
        <v>16.099662142460303</v>
      </c>
      <c r="G26" s="33"/>
    </row>
    <row r="27" spans="1:7" x14ac:dyDescent="0.25">
      <c r="A27" s="6">
        <v>31320</v>
      </c>
      <c r="B27" s="7"/>
      <c r="C27" s="7">
        <v>16.825339588200741</v>
      </c>
      <c r="D27" s="33"/>
      <c r="E27" s="33"/>
      <c r="F27" s="33">
        <f>IF(Table_FT_Inputdata_CCB[[Dato]:[Dato]]&gt;=DATE(1981,9,30),AVERAGE(C24:C27),NA())</f>
        <v>16.825339588200741</v>
      </c>
      <c r="G27" s="33"/>
    </row>
    <row r="28" spans="1:7" x14ac:dyDescent="0.25">
      <c r="A28" s="6">
        <v>31412</v>
      </c>
      <c r="B28" s="7"/>
      <c r="C28" s="7">
        <v>15.807047018348625</v>
      </c>
      <c r="D28" s="33"/>
      <c r="E28" s="33"/>
      <c r="F28" s="33">
        <f>IF(Table_FT_Inputdata_CCB[[Dato]:[Dato]]&gt;=DATE(1981,9,30),AVERAGE(C25:C28),NA())</f>
        <v>16.570766445737711</v>
      </c>
      <c r="G28" s="33"/>
    </row>
    <row r="29" spans="1:7" x14ac:dyDescent="0.25">
      <c r="A29" s="6">
        <v>31502</v>
      </c>
      <c r="B29" s="7"/>
      <c r="C29" s="7">
        <v>15.807047018348625</v>
      </c>
      <c r="D29" s="33"/>
      <c r="E29" s="33"/>
      <c r="F29" s="33">
        <f>IF(Table_FT_Inputdata_CCB[[Dato]:[Dato]]&gt;=DATE(1981,9,30),AVERAGE(C26:C29),NA())</f>
        <v>16.316193303274684</v>
      </c>
      <c r="G29" s="33"/>
    </row>
    <row r="30" spans="1:7" x14ac:dyDescent="0.25">
      <c r="A30" s="6">
        <v>31593</v>
      </c>
      <c r="B30" s="7"/>
      <c r="C30" s="7">
        <v>15.807047018348625</v>
      </c>
      <c r="D30" s="33"/>
      <c r="E30" s="33"/>
      <c r="F30" s="33">
        <f>IF(Table_FT_Inputdata_CCB[[Dato]:[Dato]]&gt;=DATE(1981,9,30),AVERAGE(C27:C30),NA())</f>
        <v>16.061620160811653</v>
      </c>
      <c r="G30" s="33"/>
    </row>
    <row r="31" spans="1:7" x14ac:dyDescent="0.25">
      <c r="A31" s="6">
        <v>31685</v>
      </c>
      <c r="B31" s="7"/>
      <c r="C31" s="7">
        <v>15.807047018348625</v>
      </c>
      <c r="D31" s="33"/>
      <c r="E31" s="33"/>
      <c r="F31" s="33">
        <f>IF(Table_FT_Inputdata_CCB[[Dato]:[Dato]]&gt;=DATE(1981,9,30),AVERAGE(C28:C31),NA())</f>
        <v>15.807047018348625</v>
      </c>
      <c r="G31" s="33"/>
    </row>
    <row r="32" spans="1:7" x14ac:dyDescent="0.25">
      <c r="A32" s="6">
        <v>31777</v>
      </c>
      <c r="B32" s="7"/>
      <c r="C32" s="7">
        <v>16.992392306750638</v>
      </c>
      <c r="D32" s="33"/>
      <c r="E32" s="33"/>
      <c r="F32" s="33">
        <f>IF(Table_FT_Inputdata_CCB[[Dato]:[Dato]]&gt;=DATE(1981,9,30),AVERAGE(C29:C32),NA())</f>
        <v>16.103383340449128</v>
      </c>
      <c r="G32" s="33"/>
    </row>
    <row r="33" spans="1:7" x14ac:dyDescent="0.25">
      <c r="A33" s="6">
        <v>31867</v>
      </c>
      <c r="B33" s="7"/>
      <c r="C33" s="7">
        <v>16.992392306750638</v>
      </c>
      <c r="D33" s="33"/>
      <c r="E33" s="33"/>
      <c r="F33" s="33">
        <f>IF(Table_FT_Inputdata_CCB[[Dato]:[Dato]]&gt;=DATE(1981,9,30),AVERAGE(C30:C33),NA())</f>
        <v>16.399719662549629</v>
      </c>
      <c r="G33" s="33"/>
    </row>
    <row r="34" spans="1:7" x14ac:dyDescent="0.25">
      <c r="A34" s="6">
        <v>31958</v>
      </c>
      <c r="B34" s="7"/>
      <c r="C34" s="7">
        <v>16.992392306750638</v>
      </c>
      <c r="D34" s="33"/>
      <c r="E34" s="33"/>
      <c r="F34" s="33">
        <f>IF(Table_FT_Inputdata_CCB[[Dato]:[Dato]]&gt;=DATE(1981,9,30),AVERAGE(C31:C34),NA())</f>
        <v>16.696055984650137</v>
      </c>
      <c r="G34" s="33"/>
    </row>
    <row r="35" spans="1:7" x14ac:dyDescent="0.25">
      <c r="A35" s="6">
        <v>32050</v>
      </c>
      <c r="B35" s="7"/>
      <c r="C35" s="7">
        <v>16.992392306750638</v>
      </c>
      <c r="D35" s="33"/>
      <c r="E35" s="33"/>
      <c r="F35" s="33">
        <f>IF(Table_FT_Inputdata_CCB[[Dato]:[Dato]]&gt;=DATE(1981,9,30),AVERAGE(C32:C35),NA())</f>
        <v>16.992392306750638</v>
      </c>
      <c r="G35" s="33"/>
    </row>
    <row r="36" spans="1:7" x14ac:dyDescent="0.25">
      <c r="A36" s="6">
        <v>32142</v>
      </c>
      <c r="B36" s="7"/>
      <c r="C36" s="7">
        <v>17.180767224729792</v>
      </c>
      <c r="D36" s="33"/>
      <c r="E36" s="33"/>
      <c r="F36" s="33">
        <f>IF(Table_FT_Inputdata_CCB[[Dato]:[Dato]]&gt;=DATE(1981,9,30),AVERAGE(C33:C36),NA())</f>
        <v>17.039486036245428</v>
      </c>
      <c r="G36" s="33"/>
    </row>
    <row r="37" spans="1:7" x14ac:dyDescent="0.25">
      <c r="A37" s="6">
        <v>32233</v>
      </c>
      <c r="B37" s="7"/>
      <c r="C37" s="7">
        <v>17.180767224729792</v>
      </c>
      <c r="D37" s="33"/>
      <c r="E37" s="33"/>
      <c r="F37" s="33">
        <f>IF(Table_FT_Inputdata_CCB[[Dato]:[Dato]]&gt;=DATE(1981,9,30),AVERAGE(C34:C37),NA())</f>
        <v>17.086579765740215</v>
      </c>
      <c r="G37" s="33"/>
    </row>
    <row r="38" spans="1:7" x14ac:dyDescent="0.25">
      <c r="A38" s="6">
        <v>32324</v>
      </c>
      <c r="B38" s="7"/>
      <c r="C38" s="7">
        <v>17.180767224729792</v>
      </c>
      <c r="D38" s="33"/>
      <c r="E38" s="33"/>
      <c r="F38" s="33">
        <f>IF(Table_FT_Inputdata_CCB[[Dato]:[Dato]]&gt;=DATE(1981,9,30),AVERAGE(C35:C38),NA())</f>
        <v>17.133673495235001</v>
      </c>
      <c r="G38" s="33"/>
    </row>
    <row r="39" spans="1:7" x14ac:dyDescent="0.25">
      <c r="A39" s="6">
        <v>32416</v>
      </c>
      <c r="B39" s="7"/>
      <c r="C39" s="7">
        <v>17.180767224729792</v>
      </c>
      <c r="D39" s="33"/>
      <c r="E39" s="33"/>
      <c r="F39" s="33">
        <f>IF(Table_FT_Inputdata_CCB[[Dato]:[Dato]]&gt;=DATE(1981,9,30),AVERAGE(C36:C39),NA())</f>
        <v>17.180767224729792</v>
      </c>
      <c r="G39" s="33"/>
    </row>
    <row r="40" spans="1:7" x14ac:dyDescent="0.25">
      <c r="A40" s="6">
        <v>32508</v>
      </c>
      <c r="B40" s="7"/>
      <c r="C40" s="7">
        <v>16.801282482489302</v>
      </c>
      <c r="D40" s="33"/>
      <c r="E40" s="33"/>
      <c r="F40" s="33">
        <f>IF(Table_FT_Inputdata_CCB[[Dato]:[Dato]]&gt;=DATE(1981,9,30),AVERAGE(C37:C40),NA())</f>
        <v>17.085896039169668</v>
      </c>
      <c r="G40" s="33"/>
    </row>
    <row r="41" spans="1:7" x14ac:dyDescent="0.25">
      <c r="A41" s="6">
        <v>32598</v>
      </c>
      <c r="B41" s="7"/>
      <c r="C41" s="7">
        <v>16.801282482489302</v>
      </c>
      <c r="D41" s="33"/>
      <c r="E41" s="33"/>
      <c r="F41" s="33">
        <f>IF(Table_FT_Inputdata_CCB[[Dato]:[Dato]]&gt;=DATE(1981,9,30),AVERAGE(C38:C41),NA())</f>
        <v>16.991024853609545</v>
      </c>
      <c r="G41" s="33"/>
    </row>
    <row r="42" spans="1:7" x14ac:dyDescent="0.25">
      <c r="A42" s="6">
        <v>32689</v>
      </c>
      <c r="B42" s="7"/>
      <c r="C42" s="7">
        <v>16.801282482489302</v>
      </c>
      <c r="D42" s="33"/>
      <c r="E42" s="33"/>
      <c r="F42" s="33">
        <f>IF(Table_FT_Inputdata_CCB[[Dato]:[Dato]]&gt;=DATE(1981,9,30),AVERAGE(C39:C42),NA())</f>
        <v>16.896153668049422</v>
      </c>
      <c r="G42" s="33"/>
    </row>
    <row r="43" spans="1:7" x14ac:dyDescent="0.25">
      <c r="A43" s="6">
        <v>32781</v>
      </c>
      <c r="B43" s="7"/>
      <c r="C43" s="7">
        <v>16.801282482489302</v>
      </c>
      <c r="D43" s="33"/>
      <c r="E43" s="33"/>
      <c r="F43" s="33">
        <f>IF(Table_FT_Inputdata_CCB[[Dato]:[Dato]]&gt;=DATE(1981,9,30),AVERAGE(C40:C43),NA())</f>
        <v>16.801282482489302</v>
      </c>
      <c r="G43" s="33"/>
    </row>
    <row r="44" spans="1:7" x14ac:dyDescent="0.25">
      <c r="A44" s="6">
        <v>32873</v>
      </c>
      <c r="B44" s="7"/>
      <c r="C44" s="7">
        <v>16.80874033858024</v>
      </c>
      <c r="D44" s="33"/>
      <c r="E44" s="33"/>
      <c r="F44" s="33">
        <f>IF(Table_FT_Inputdata_CCB[[Dato]:[Dato]]&gt;=DATE(1981,9,30),AVERAGE(C41:C44),NA())</f>
        <v>16.803146946512037</v>
      </c>
      <c r="G44" s="33"/>
    </row>
    <row r="45" spans="1:7" x14ac:dyDescent="0.25">
      <c r="A45" s="6">
        <v>32963</v>
      </c>
      <c r="B45" s="7"/>
      <c r="C45" s="7">
        <v>16.80874033858024</v>
      </c>
      <c r="D45" s="33"/>
      <c r="E45" s="33"/>
      <c r="F45" s="33">
        <f>IF(Table_FT_Inputdata_CCB[[Dato]:[Dato]]&gt;=DATE(1981,9,30),AVERAGE(C42:C45),NA())</f>
        <v>16.805011410534771</v>
      </c>
      <c r="G45" s="33"/>
    </row>
    <row r="46" spans="1:7" x14ac:dyDescent="0.25">
      <c r="A46" s="6">
        <v>33054</v>
      </c>
      <c r="B46" s="7"/>
      <c r="C46" s="7">
        <v>16.80874033858024</v>
      </c>
      <c r="D46" s="33"/>
      <c r="E46" s="33"/>
      <c r="F46" s="33">
        <f>IF(Table_FT_Inputdata_CCB[[Dato]:[Dato]]&gt;=DATE(1981,9,30),AVERAGE(C43:C46),NA())</f>
        <v>16.806875874557505</v>
      </c>
      <c r="G46" s="33"/>
    </row>
    <row r="47" spans="1:7" x14ac:dyDescent="0.25">
      <c r="A47" s="6">
        <v>33146</v>
      </c>
      <c r="B47" s="7"/>
      <c r="C47" s="7">
        <v>16.80874033858024</v>
      </c>
      <c r="D47" s="33"/>
      <c r="E47" s="33"/>
      <c r="F47" s="33">
        <f>IF(Table_FT_Inputdata_CCB[[Dato]:[Dato]]&gt;=DATE(1981,9,30),AVERAGE(C44:C47),NA())</f>
        <v>16.80874033858024</v>
      </c>
      <c r="G47" s="33"/>
    </row>
    <row r="48" spans="1:7" x14ac:dyDescent="0.25">
      <c r="A48" s="6">
        <v>33238</v>
      </c>
      <c r="B48" s="7"/>
      <c r="C48" s="7">
        <v>18.816953171240669</v>
      </c>
      <c r="D48" s="33"/>
      <c r="E48" s="33"/>
      <c r="F48" s="33">
        <f>IF(Table_FT_Inputdata_CCB[[Dato]:[Dato]]&gt;=DATE(1981,9,30),AVERAGE(C45:C48),NA())</f>
        <v>17.310793546745348</v>
      </c>
      <c r="G48" s="33"/>
    </row>
    <row r="49" spans="1:7" x14ac:dyDescent="0.25">
      <c r="A49" s="6">
        <v>33328</v>
      </c>
      <c r="B49" s="7"/>
      <c r="C49" s="7">
        <v>17.073884688720781</v>
      </c>
      <c r="D49" s="33"/>
      <c r="E49" s="33"/>
      <c r="F49" s="33">
        <f>IF(Table_FT_Inputdata_CCB[[Dato]:[Dato]]&gt;=DATE(1981,9,30),AVERAGE(C46:C49),NA())</f>
        <v>17.377079634280484</v>
      </c>
      <c r="G49" s="33"/>
    </row>
    <row r="50" spans="1:7" x14ac:dyDescent="0.25">
      <c r="A50" s="6">
        <v>33419</v>
      </c>
      <c r="B50" s="7"/>
      <c r="C50" s="7">
        <v>18.085303946640646</v>
      </c>
      <c r="D50" s="33"/>
      <c r="E50" s="33"/>
      <c r="F50" s="33">
        <f>IF(Table_FT_Inputdata_CCB[[Dato]:[Dato]]&gt;=DATE(1981,9,30),AVERAGE(C47:C50),NA())</f>
        <v>17.696220536295584</v>
      </c>
      <c r="G50" s="33"/>
    </row>
    <row r="51" spans="1:7" x14ac:dyDescent="0.25">
      <c r="A51" s="6">
        <v>33511</v>
      </c>
      <c r="B51" s="7"/>
      <c r="C51" s="7">
        <v>17.03693408988838</v>
      </c>
      <c r="D51" s="33"/>
      <c r="E51" s="33"/>
      <c r="F51" s="33">
        <f>IF(Table_FT_Inputdata_CCB[[Dato]:[Dato]]&gt;=DATE(1981,9,30),AVERAGE(C48:C51),NA())</f>
        <v>17.753268974122619</v>
      </c>
      <c r="G51" s="33"/>
    </row>
    <row r="52" spans="1:7" x14ac:dyDescent="0.25">
      <c r="A52" s="6">
        <v>33603</v>
      </c>
      <c r="B52" s="7"/>
      <c r="C52" s="7">
        <v>17.899518871243746</v>
      </c>
      <c r="D52" s="33"/>
      <c r="E52" s="33"/>
      <c r="F52" s="33">
        <f>IF(Table_FT_Inputdata_CCB[[Dato]:[Dato]]&gt;=DATE(1981,9,30),AVERAGE(C49:C52),NA())</f>
        <v>17.523910399123388</v>
      </c>
      <c r="G52" s="33"/>
    </row>
    <row r="53" spans="1:7" x14ac:dyDescent="0.25">
      <c r="A53" s="6">
        <v>33694</v>
      </c>
      <c r="B53" s="7"/>
      <c r="C53" s="7">
        <v>17.978711691465751</v>
      </c>
      <c r="D53" s="33"/>
      <c r="E53" s="33"/>
      <c r="F53" s="33">
        <f>IF(Table_FT_Inputdata_CCB[[Dato]:[Dato]]&gt;=DATE(1981,9,30),AVERAGE(C50:C53),NA())</f>
        <v>17.750117149809629</v>
      </c>
      <c r="G53" s="33"/>
    </row>
    <row r="54" spans="1:7" x14ac:dyDescent="0.25">
      <c r="A54" s="6">
        <v>33785</v>
      </c>
      <c r="B54" s="7"/>
      <c r="C54" s="7">
        <v>18.970817653860543</v>
      </c>
      <c r="D54" s="33"/>
      <c r="E54" s="33"/>
      <c r="F54" s="33">
        <f>IF(Table_FT_Inputdata_CCB[[Dato]:[Dato]]&gt;=DATE(1981,9,30),AVERAGE(C51:C54),NA())</f>
        <v>17.971495576614608</v>
      </c>
      <c r="G54" s="33"/>
    </row>
    <row r="55" spans="1:7" x14ac:dyDescent="0.25">
      <c r="A55" s="6">
        <v>33877</v>
      </c>
      <c r="B55" s="7"/>
      <c r="C55" s="7">
        <v>19.358764018952659</v>
      </c>
      <c r="D55" s="33"/>
      <c r="E55" s="33"/>
      <c r="F55" s="33">
        <f>IF(Table_FT_Inputdata_CCB[[Dato]:[Dato]]&gt;=DATE(1981,9,30),AVERAGE(C52:C55),NA())</f>
        <v>18.551953058880674</v>
      </c>
      <c r="G55" s="33"/>
    </row>
    <row r="56" spans="1:7" x14ac:dyDescent="0.25">
      <c r="A56" s="6">
        <v>33969</v>
      </c>
      <c r="B56" s="7"/>
      <c r="C56" s="7">
        <v>20.14387743227779</v>
      </c>
      <c r="D56" s="33"/>
      <c r="E56" s="33"/>
      <c r="F56" s="33">
        <f>IF(Table_FT_Inputdata_CCB[[Dato]:[Dato]]&gt;=DATE(1981,9,30),AVERAGE(C53:C56),NA())</f>
        <v>19.113042699139186</v>
      </c>
      <c r="G56" s="33"/>
    </row>
    <row r="57" spans="1:7" x14ac:dyDescent="0.25">
      <c r="A57" s="6">
        <v>34059</v>
      </c>
      <c r="B57" s="7"/>
      <c r="C57" s="7">
        <v>20.071407869409644</v>
      </c>
      <c r="D57" s="33"/>
      <c r="E57" s="33"/>
      <c r="F57" s="33">
        <f>IF(Table_FT_Inputdata_CCB[[Dato]:[Dato]]&gt;=DATE(1981,9,30),AVERAGE(C54:C57),NA())</f>
        <v>19.636216743625159</v>
      </c>
      <c r="G57" s="33"/>
    </row>
    <row r="58" spans="1:7" x14ac:dyDescent="0.25">
      <c r="A58" s="6">
        <v>34150</v>
      </c>
      <c r="B58" s="7"/>
      <c r="C58" s="7">
        <v>21.326059757404419</v>
      </c>
      <c r="D58" s="33"/>
      <c r="E58" s="33"/>
      <c r="F58" s="33">
        <f>IF(Table_FT_Inputdata_CCB[[Dato]:[Dato]]&gt;=DATE(1981,9,30),AVERAGE(C55:C58),NA())</f>
        <v>20.225027269511127</v>
      </c>
      <c r="G58" s="33"/>
    </row>
    <row r="59" spans="1:7" x14ac:dyDescent="0.25">
      <c r="A59" s="6">
        <v>34242</v>
      </c>
      <c r="B59" s="7"/>
      <c r="C59" s="7">
        <v>22.249868460130653</v>
      </c>
      <c r="D59" s="33"/>
      <c r="E59" s="33"/>
      <c r="F59" s="33">
        <f>IF(Table_FT_Inputdata_CCB[[Dato]:[Dato]]&gt;=DATE(1981,9,30),AVERAGE(C56:C59),NA())</f>
        <v>20.947803379805627</v>
      </c>
      <c r="G59" s="33"/>
    </row>
    <row r="60" spans="1:7" x14ac:dyDescent="0.25">
      <c r="A60" s="6">
        <v>34334</v>
      </c>
      <c r="B60" s="7"/>
      <c r="C60" s="7">
        <v>23.473273215417333</v>
      </c>
      <c r="D60" s="33"/>
      <c r="E60" s="33"/>
      <c r="F60" s="33">
        <f>IF(Table_FT_Inputdata_CCB[[Dato]:[Dato]]&gt;=DATE(1981,9,30),AVERAGE(C57:C60),NA())</f>
        <v>21.780152325590514</v>
      </c>
      <c r="G60" s="33"/>
    </row>
    <row r="61" spans="1:7" x14ac:dyDescent="0.25">
      <c r="A61" s="6">
        <v>34424</v>
      </c>
      <c r="B61" s="7"/>
      <c r="C61" s="7">
        <v>19.884864719942673</v>
      </c>
      <c r="D61" s="33"/>
      <c r="E61" s="33"/>
      <c r="F61" s="33">
        <f>IF(Table_FT_Inputdata_CCB[[Dato]:[Dato]]&gt;=DATE(1981,9,30),AVERAGE(C58:C61),NA())</f>
        <v>21.733516538223768</v>
      </c>
      <c r="G61" s="33"/>
    </row>
    <row r="62" spans="1:7" x14ac:dyDescent="0.25">
      <c r="A62" s="6">
        <v>34515</v>
      </c>
      <c r="B62" s="7"/>
      <c r="C62" s="7">
        <v>19.612265890356067</v>
      </c>
      <c r="D62" s="33"/>
      <c r="E62" s="33"/>
      <c r="F62" s="33">
        <f>IF(Table_FT_Inputdata_CCB[[Dato]:[Dato]]&gt;=DATE(1981,9,30),AVERAGE(C59:C62),NA())</f>
        <v>21.305068071461683</v>
      </c>
      <c r="G62" s="33"/>
    </row>
    <row r="63" spans="1:7" x14ac:dyDescent="0.25">
      <c r="A63" s="6">
        <v>34607</v>
      </c>
      <c r="B63" s="7"/>
      <c r="C63" s="7">
        <v>18.589108092249457</v>
      </c>
      <c r="D63" s="33"/>
      <c r="E63" s="33"/>
      <c r="F63" s="33">
        <f>IF(Table_FT_Inputdata_CCB[[Dato]:[Dato]]&gt;=DATE(1981,9,30),AVERAGE(C60:C63),NA())</f>
        <v>20.389877979491384</v>
      </c>
      <c r="G63" s="33"/>
    </row>
    <row r="64" spans="1:7" x14ac:dyDescent="0.25">
      <c r="A64" s="6">
        <v>34699</v>
      </c>
      <c r="B64" s="7"/>
      <c r="C64" s="7">
        <v>18.350522404063963</v>
      </c>
      <c r="D64" s="33"/>
      <c r="E64" s="33"/>
      <c r="F64" s="33">
        <f>IF(Table_FT_Inputdata_CCB[[Dato]:[Dato]]&gt;=DATE(1981,9,30),AVERAGE(C61:C64),NA())</f>
        <v>19.109190276653042</v>
      </c>
      <c r="G64" s="33"/>
    </row>
    <row r="65" spans="1:7" x14ac:dyDescent="0.25">
      <c r="A65" s="6">
        <v>34789</v>
      </c>
      <c r="B65" s="7"/>
      <c r="C65" s="7">
        <v>17.945281254154704</v>
      </c>
      <c r="D65" s="33"/>
      <c r="E65" s="33"/>
      <c r="F65" s="33">
        <f>IF(Table_FT_Inputdata_CCB[[Dato]:[Dato]]&gt;=DATE(1981,9,30),AVERAGE(C62:C65),NA())</f>
        <v>18.624294410206048</v>
      </c>
      <c r="G65" s="33"/>
    </row>
    <row r="66" spans="1:7" x14ac:dyDescent="0.25">
      <c r="A66" s="6">
        <v>34880</v>
      </c>
      <c r="B66" s="7"/>
      <c r="C66" s="7">
        <v>18.484538134701932</v>
      </c>
      <c r="D66" s="33"/>
      <c r="E66" s="33"/>
      <c r="F66" s="33">
        <f>IF(Table_FT_Inputdata_CCB[[Dato]:[Dato]]&gt;=DATE(1981,9,30),AVERAGE(C63:C66),NA())</f>
        <v>18.342362471292514</v>
      </c>
      <c r="G66" s="33"/>
    </row>
    <row r="67" spans="1:7" x14ac:dyDescent="0.25">
      <c r="A67" s="6">
        <v>34972</v>
      </c>
      <c r="B67" s="7"/>
      <c r="C67" s="7">
        <v>18.904575969425089</v>
      </c>
      <c r="D67" s="33"/>
      <c r="E67" s="33"/>
      <c r="F67" s="33">
        <f>IF(Table_FT_Inputdata_CCB[[Dato]:[Dato]]&gt;=DATE(1981,9,30),AVERAGE(C64:C67),NA())</f>
        <v>18.421229440586423</v>
      </c>
      <c r="G67" s="33"/>
    </row>
    <row r="68" spans="1:7" x14ac:dyDescent="0.25">
      <c r="A68" s="6">
        <v>35064</v>
      </c>
      <c r="B68" s="7"/>
      <c r="C68" s="7">
        <v>19.727386379128735</v>
      </c>
      <c r="D68" s="33"/>
      <c r="E68" s="33"/>
      <c r="F68" s="33">
        <f>IF(Table_FT_Inputdata_CCB[[Dato]:[Dato]]&gt;=DATE(1981,9,30),AVERAGE(C65:C68),NA())</f>
        <v>18.765445434352614</v>
      </c>
      <c r="G68" s="33"/>
    </row>
    <row r="69" spans="1:7" x14ac:dyDescent="0.25">
      <c r="A69" s="6">
        <v>35155</v>
      </c>
      <c r="B69" s="7"/>
      <c r="C69" s="7">
        <v>18.132721352320935</v>
      </c>
      <c r="D69" s="33"/>
      <c r="E69" s="33"/>
      <c r="F69" s="33">
        <f>IF(Table_FT_Inputdata_CCB[[Dato]:[Dato]]&gt;=DATE(1981,9,30),AVERAGE(C66:C69),NA())</f>
        <v>18.812305458894173</v>
      </c>
      <c r="G69" s="33"/>
    </row>
    <row r="70" spans="1:7" x14ac:dyDescent="0.25">
      <c r="A70" s="6">
        <v>35246</v>
      </c>
      <c r="B70" s="7"/>
      <c r="C70" s="7">
        <v>18.588330155144803</v>
      </c>
      <c r="D70" s="33"/>
      <c r="E70" s="33"/>
      <c r="F70" s="33">
        <f>IF(Table_FT_Inputdata_CCB[[Dato]:[Dato]]&gt;=DATE(1981,9,30),AVERAGE(C67:C70),NA())</f>
        <v>18.838253464004893</v>
      </c>
      <c r="G70" s="33"/>
    </row>
    <row r="71" spans="1:7" x14ac:dyDescent="0.25">
      <c r="A71" s="6">
        <v>35338</v>
      </c>
      <c r="B71" s="7"/>
      <c r="C71" s="7">
        <v>19.625467205235786</v>
      </c>
      <c r="D71" s="33"/>
      <c r="E71" s="33"/>
      <c r="F71" s="33">
        <f>IF(Table_FT_Inputdata_CCB[[Dato]:[Dato]]&gt;=DATE(1981,9,30),AVERAGE(C68:C71),NA())</f>
        <v>19.018476272957564</v>
      </c>
      <c r="G71" s="33"/>
    </row>
    <row r="72" spans="1:7" x14ac:dyDescent="0.25">
      <c r="A72" s="6">
        <v>35430</v>
      </c>
      <c r="B72" s="7"/>
      <c r="C72" s="7">
        <v>20.082716287368623</v>
      </c>
      <c r="D72" s="33"/>
      <c r="E72" s="33"/>
      <c r="F72" s="33">
        <f>IF(Table_FT_Inputdata_CCB[[Dato]:[Dato]]&gt;=DATE(1981,9,30),AVERAGE(C69:C72),NA())</f>
        <v>19.107308750017538</v>
      </c>
      <c r="G72" s="33"/>
    </row>
    <row r="73" spans="1:7" x14ac:dyDescent="0.25">
      <c r="A73" s="6">
        <v>35520</v>
      </c>
      <c r="B73" s="7"/>
      <c r="C73" s="7">
        <v>19.632112419521924</v>
      </c>
      <c r="D73" s="33"/>
      <c r="E73" s="33"/>
      <c r="F73" s="33">
        <f>IF(Table_FT_Inputdata_CCB[[Dato]:[Dato]]&gt;=DATE(1981,9,30),AVERAGE(C70:C73),NA())</f>
        <v>19.482156516817781</v>
      </c>
      <c r="G73" s="33"/>
    </row>
    <row r="74" spans="1:7" x14ac:dyDescent="0.25">
      <c r="A74" s="6">
        <v>35611</v>
      </c>
      <c r="B74" s="7"/>
      <c r="C74" s="7">
        <v>20.672265510471458</v>
      </c>
      <c r="D74" s="33"/>
      <c r="E74" s="33"/>
      <c r="F74" s="33">
        <f>IF(Table_FT_Inputdata_CCB[[Dato]:[Dato]]&gt;=DATE(1981,9,30),AVERAGE(C71:C74),NA())</f>
        <v>20.003140355649446</v>
      </c>
      <c r="G74" s="33"/>
    </row>
    <row r="75" spans="1:7" x14ac:dyDescent="0.25">
      <c r="A75" s="6">
        <v>35703</v>
      </c>
      <c r="B75" s="7"/>
      <c r="C75" s="7">
        <v>21.209592391453398</v>
      </c>
      <c r="D75" s="33"/>
      <c r="E75" s="33"/>
      <c r="F75" s="33">
        <f>IF(Table_FT_Inputdata_CCB[[Dato]:[Dato]]&gt;=DATE(1981,9,30),AVERAGE(C72:C75),NA())</f>
        <v>20.399171652203851</v>
      </c>
      <c r="G75" s="33"/>
    </row>
    <row r="76" spans="1:7" x14ac:dyDescent="0.25">
      <c r="A76" s="6">
        <v>35795</v>
      </c>
      <c r="B76" s="7"/>
      <c r="C76" s="7">
        <v>19.61120392055658</v>
      </c>
      <c r="D76" s="33"/>
      <c r="E76" s="33"/>
      <c r="F76" s="33">
        <f>IF(Table_FT_Inputdata_CCB[[Dato]:[Dato]]&gt;=DATE(1981,9,30),AVERAGE(C73:C76),NA())</f>
        <v>20.281293560500838</v>
      </c>
      <c r="G76" s="33"/>
    </row>
    <row r="77" spans="1:7" x14ac:dyDescent="0.25">
      <c r="A77" s="6">
        <v>35885</v>
      </c>
      <c r="B77" s="7"/>
      <c r="C77" s="7">
        <v>21.011442380962031</v>
      </c>
      <c r="D77" s="33"/>
      <c r="E77" s="33"/>
      <c r="F77" s="33">
        <f>IF(Table_FT_Inputdata_CCB[[Dato]:[Dato]]&gt;=DATE(1981,9,30),AVERAGE(C74:C77),NA())</f>
        <v>20.626126050860869</v>
      </c>
      <c r="G77" s="33"/>
    </row>
    <row r="78" spans="1:7" x14ac:dyDescent="0.25">
      <c r="A78" s="6">
        <v>35976</v>
      </c>
      <c r="B78" s="7"/>
      <c r="C78" s="7">
        <v>21.679202023926187</v>
      </c>
      <c r="D78" s="33"/>
      <c r="E78" s="33"/>
      <c r="F78" s="33">
        <f>IF(Table_FT_Inputdata_CCB[[Dato]:[Dato]]&gt;=DATE(1981,9,30),AVERAGE(C75:C78),NA())</f>
        <v>20.877860179224548</v>
      </c>
      <c r="G78" s="33"/>
    </row>
    <row r="79" spans="1:7" x14ac:dyDescent="0.25">
      <c r="A79" s="6">
        <v>36068</v>
      </c>
      <c r="B79" s="7"/>
      <c r="C79" s="7">
        <v>22.69201837548859</v>
      </c>
      <c r="D79" s="33"/>
      <c r="E79" s="33"/>
      <c r="F79" s="33">
        <f>IF(Table_FT_Inputdata_CCB[[Dato]:[Dato]]&gt;=DATE(1981,9,30),AVERAGE(C76:C79),NA())</f>
        <v>21.248466675233349</v>
      </c>
      <c r="G79" s="33"/>
    </row>
    <row r="80" spans="1:7" x14ac:dyDescent="0.25">
      <c r="A80" s="6">
        <v>36160</v>
      </c>
      <c r="B80" s="7"/>
      <c r="C80" s="7">
        <v>20.394753598548551</v>
      </c>
      <c r="D80" s="33"/>
      <c r="E80" s="33"/>
      <c r="F80" s="33">
        <f>IF(Table_FT_Inputdata_CCB[[Dato]:[Dato]]&gt;=DATE(1981,9,30),AVERAGE(C77:C80),NA())</f>
        <v>21.444354094731338</v>
      </c>
      <c r="G80" s="33"/>
    </row>
    <row r="81" spans="1:7" x14ac:dyDescent="0.25">
      <c r="A81" s="6">
        <v>36250</v>
      </c>
      <c r="B81" s="7"/>
      <c r="C81" s="7">
        <v>22.442633957560968</v>
      </c>
      <c r="D81" s="33"/>
      <c r="E81" s="33"/>
      <c r="F81" s="33">
        <f>IF(Table_FT_Inputdata_CCB[[Dato]:[Dato]]&gt;=DATE(1981,9,30),AVERAGE(C78:C81),NA())</f>
        <v>21.802151988881075</v>
      </c>
      <c r="G81" s="33"/>
    </row>
    <row r="82" spans="1:7" x14ac:dyDescent="0.25">
      <c r="A82" s="6">
        <v>36341</v>
      </c>
      <c r="B82" s="7"/>
      <c r="C82" s="7">
        <v>23.719048229626726</v>
      </c>
      <c r="D82" s="33"/>
      <c r="E82" s="33"/>
      <c r="F82" s="33">
        <f>IF(Table_FT_Inputdata_CCB[[Dato]:[Dato]]&gt;=DATE(1981,9,30),AVERAGE(C79:C82),NA())</f>
        <v>22.312113540306207</v>
      </c>
      <c r="G82" s="33"/>
    </row>
    <row r="83" spans="1:7" x14ac:dyDescent="0.25">
      <c r="A83" s="6">
        <v>36433</v>
      </c>
      <c r="B83" s="7"/>
      <c r="C83" s="7">
        <v>23.680389307048927</v>
      </c>
      <c r="D83" s="33"/>
      <c r="E83" s="33"/>
      <c r="F83" s="33">
        <f>IF(Table_FT_Inputdata_CCB[[Dato]:[Dato]]&gt;=DATE(1981,9,30),AVERAGE(C80:C83),NA())</f>
        <v>22.559206273196292</v>
      </c>
      <c r="G83" s="33"/>
    </row>
    <row r="84" spans="1:7" x14ac:dyDescent="0.25">
      <c r="A84" s="6">
        <v>36525</v>
      </c>
      <c r="B84" s="7"/>
      <c r="C84" s="7">
        <v>21.705598607642763</v>
      </c>
      <c r="D84" s="33"/>
      <c r="E84" s="33"/>
      <c r="F84" s="33">
        <f>IF(Table_FT_Inputdata_CCB[[Dato]:[Dato]]&gt;=DATE(1981,9,30),AVERAGE(C81:C84),NA())</f>
        <v>22.886917525469848</v>
      </c>
      <c r="G84" s="33"/>
    </row>
    <row r="85" spans="1:7" x14ac:dyDescent="0.25">
      <c r="A85" s="6">
        <v>36616</v>
      </c>
      <c r="B85" s="7"/>
      <c r="C85" s="7">
        <v>23.34551453801302</v>
      </c>
      <c r="D85" s="33"/>
      <c r="E85" s="33"/>
      <c r="F85" s="33">
        <f>IF(Table_FT_Inputdata_CCB[[Dato]:[Dato]]&gt;=DATE(1981,9,30),AVERAGE(C82:C85),NA())</f>
        <v>23.112637670582856</v>
      </c>
      <c r="G85" s="33"/>
    </row>
    <row r="86" spans="1:7" x14ac:dyDescent="0.25">
      <c r="A86" s="6">
        <v>36707</v>
      </c>
      <c r="B86" s="7"/>
      <c r="C86" s="7">
        <v>23.745531726776353</v>
      </c>
      <c r="D86" s="33"/>
      <c r="E86" s="33"/>
      <c r="F86" s="33">
        <f>IF(Table_FT_Inputdata_CCB[[Dato]:[Dato]]&gt;=DATE(1981,9,30),AVERAGE(C83:C86),NA())</f>
        <v>23.119258544870267</v>
      </c>
      <c r="G86" s="33"/>
    </row>
    <row r="87" spans="1:7" x14ac:dyDescent="0.25">
      <c r="A87" s="6">
        <v>36799</v>
      </c>
      <c r="B87" s="7"/>
      <c r="C87" s="7">
        <v>25.756896429914388</v>
      </c>
      <c r="D87" s="33"/>
      <c r="E87" s="33"/>
      <c r="F87" s="33">
        <f>IF(Table_FT_Inputdata_CCB[[Dato]:[Dato]]&gt;=DATE(1981,9,30),AVERAGE(C84:C87),NA())</f>
        <v>23.638385325586633</v>
      </c>
      <c r="G87" s="33"/>
    </row>
    <row r="88" spans="1:7" x14ac:dyDescent="0.25">
      <c r="A88" s="6">
        <v>36891</v>
      </c>
      <c r="B88" s="7">
        <v>23.872350201528558</v>
      </c>
      <c r="C88" s="7">
        <v>19.187008765289999</v>
      </c>
      <c r="D88" s="33"/>
      <c r="E88" s="33"/>
      <c r="F88" s="33">
        <f>IF(Table_FT_Inputdata_CCB[[Dato]:[Dato]]&gt;=DATE(1981,9,30),AVERAGE(C85:C88),NA())</f>
        <v>23.008737864998441</v>
      </c>
      <c r="G88" s="33"/>
    </row>
    <row r="89" spans="1:7" x14ac:dyDescent="0.25">
      <c r="A89" s="6">
        <v>36981</v>
      </c>
      <c r="B89" s="7">
        <v>23.872350201528558</v>
      </c>
      <c r="C89" s="7">
        <v>21.434794786813242</v>
      </c>
      <c r="D89" s="33">
        <v>4.1334990791590878</v>
      </c>
      <c r="E89" s="33"/>
      <c r="F89" s="33">
        <f>IF(Table_FT_Inputdata_CCB[[Dato]:[Dato]]&gt;=DATE(1981,9,30),AVERAGE(C86:C89),NA())</f>
        <v>22.531057927198496</v>
      </c>
      <c r="G89" s="33"/>
    </row>
    <row r="90" spans="1:7" x14ac:dyDescent="0.25">
      <c r="A90" s="6">
        <v>37072</v>
      </c>
      <c r="B90" s="7">
        <v>23.872350201528558</v>
      </c>
      <c r="C90" s="7">
        <v>21.812680216665839</v>
      </c>
      <c r="D90" s="33">
        <v>4.1250619535654538</v>
      </c>
      <c r="E90" s="33"/>
      <c r="F90" s="33">
        <f>IF(Table_FT_Inputdata_CCB[[Dato]:[Dato]]&gt;=DATE(1981,9,30),AVERAGE(C87:C90),NA())</f>
        <v>22.047845049670865</v>
      </c>
      <c r="G90" s="33"/>
    </row>
    <row r="91" spans="1:7" x14ac:dyDescent="0.25">
      <c r="A91" s="6">
        <v>37164</v>
      </c>
      <c r="B91" s="7">
        <v>23.872350201528558</v>
      </c>
      <c r="C91" s="7">
        <v>22.114740977403098</v>
      </c>
      <c r="D91" s="33">
        <v>4.2110728002232678</v>
      </c>
      <c r="E91" s="33">
        <f>IF(Table_FT_Inputdata_CCB[[Dato]:[Dato]]&gt;=DATE(2001,9,30),AVERAGE(B88:B91),NA())</f>
        <v>23.872350201528558</v>
      </c>
      <c r="F91" s="33">
        <f>IF(Table_FT_Inputdata_CCB[[Dato]:[Dato]]&gt;=DATE(1981,9,30),AVERAGE(C88:C91),NA())</f>
        <v>21.137306186543046</v>
      </c>
      <c r="G91" s="33"/>
    </row>
    <row r="92" spans="1:7" x14ac:dyDescent="0.25">
      <c r="A92" s="6">
        <v>37256</v>
      </c>
      <c r="B92" s="7">
        <v>24.98858550185988</v>
      </c>
      <c r="C92" s="7">
        <v>20.849051228664621</v>
      </c>
      <c r="D92" s="33">
        <v>4.9744663660518453</v>
      </c>
      <c r="E92" s="33">
        <f>IF(Table_FT_Inputdata_CCB[[Dato]:[Dato]]&gt;=DATE(2001,9,30),AVERAGE(B89:B92),NA())</f>
        <v>24.15140902661139</v>
      </c>
      <c r="F92" s="33">
        <f>IF(Table_FT_Inputdata_CCB[[Dato]:[Dato]]&gt;=DATE(1981,9,30),AVERAGE(C89:C92),NA())</f>
        <v>21.552816802386701</v>
      </c>
      <c r="G92" s="33">
        <f>IF(Table_FT_Inputdata_CCB[[Dato]:[Dato]]&gt;=DATE(2001,12,31),AVERAGE(D89:D92),NA())</f>
        <v>4.3610250497499141</v>
      </c>
    </row>
    <row r="93" spans="1:7" x14ac:dyDescent="0.25">
      <c r="A93" s="6">
        <v>37346</v>
      </c>
      <c r="B93" s="7">
        <v>24.98858550185988</v>
      </c>
      <c r="C93" s="7">
        <v>21.985678330271551</v>
      </c>
      <c r="D93" s="33">
        <v>5.019657055047765</v>
      </c>
      <c r="E93" s="33">
        <f>IF(Table_FT_Inputdata_CCB[[Dato]:[Dato]]&gt;=DATE(2001,9,30),AVERAGE(B90:B93),NA())</f>
        <v>24.430467851694218</v>
      </c>
      <c r="F93" s="33">
        <f>IF(Table_FT_Inputdata_CCB[[Dato]:[Dato]]&gt;=DATE(1981,9,30),AVERAGE(C90:C93),NA())</f>
        <v>21.690537688251279</v>
      </c>
      <c r="G93" s="33">
        <f>IF(Table_FT_Inputdata_CCB[[Dato]:[Dato]]&gt;=DATE(2001,12,31),AVERAGE(D90:D93),NA())</f>
        <v>4.582564543722083</v>
      </c>
    </row>
    <row r="94" spans="1:7" x14ac:dyDescent="0.25">
      <c r="A94" s="6">
        <v>37437</v>
      </c>
      <c r="B94" s="7">
        <v>24.98858550185988</v>
      </c>
      <c r="C94" s="7">
        <v>22.66117718337501</v>
      </c>
      <c r="D94" s="33">
        <v>4.5231613297579951</v>
      </c>
      <c r="E94" s="33">
        <f>IF(Table_FT_Inputdata_CCB[[Dato]:[Dato]]&gt;=DATE(2001,9,30),AVERAGE(B91:B94),NA())</f>
        <v>24.709526676777053</v>
      </c>
      <c r="F94" s="33">
        <f>IF(Table_FT_Inputdata_CCB[[Dato]:[Dato]]&gt;=DATE(1981,9,30),AVERAGE(C91:C94),NA())</f>
        <v>21.90266192992857</v>
      </c>
      <c r="G94" s="33">
        <f>IF(Table_FT_Inputdata_CCB[[Dato]:[Dato]]&gt;=DATE(2001,12,31),AVERAGE(D91:D94),NA())</f>
        <v>4.682089387770219</v>
      </c>
    </row>
    <row r="95" spans="1:7" x14ac:dyDescent="0.25">
      <c r="A95" s="6">
        <v>37529</v>
      </c>
      <c r="B95" s="7">
        <v>24.98858550185988</v>
      </c>
      <c r="C95" s="7">
        <v>23.185395376905049</v>
      </c>
      <c r="D95" s="33">
        <v>4.2569255485660147</v>
      </c>
      <c r="E95" s="33">
        <f>IF(Table_FT_Inputdata_CCB[[Dato]:[Dato]]&gt;=DATE(2001,9,30),AVERAGE(B92:B95),NA())</f>
        <v>24.98858550185988</v>
      </c>
      <c r="F95" s="33">
        <f>IF(Table_FT_Inputdata_CCB[[Dato]:[Dato]]&gt;=DATE(1981,9,30),AVERAGE(C92:C95),NA())</f>
        <v>22.170325529804057</v>
      </c>
      <c r="G95" s="33">
        <f>IF(Table_FT_Inputdata_CCB[[Dato]:[Dato]]&gt;=DATE(2001,12,31),AVERAGE(D92:D95),NA())</f>
        <v>4.6935525748559055</v>
      </c>
    </row>
    <row r="96" spans="1:7" x14ac:dyDescent="0.25">
      <c r="A96" s="6">
        <v>37621</v>
      </c>
      <c r="B96" s="7">
        <v>25.743136126234738</v>
      </c>
      <c r="C96" s="7">
        <v>21.740205239796712</v>
      </c>
      <c r="D96" s="33">
        <v>5.4540387895626425</v>
      </c>
      <c r="E96" s="33">
        <f>IF(Table_FT_Inputdata_CCB[[Dato]:[Dato]]&gt;=DATE(2001,9,30),AVERAGE(B93:B96),NA())</f>
        <v>25.177223157953591</v>
      </c>
      <c r="F96" s="33">
        <f>IF(Table_FT_Inputdata_CCB[[Dato]:[Dato]]&gt;=DATE(1981,9,30),AVERAGE(C93:C96),NA())</f>
        <v>22.393114032587079</v>
      </c>
      <c r="G96" s="33">
        <f>IF(Table_FT_Inputdata_CCB[[Dato]:[Dato]]&gt;=DATE(2001,12,31),AVERAGE(D93:D96),NA())</f>
        <v>4.8134456807336043</v>
      </c>
    </row>
    <row r="97" spans="1:7" x14ac:dyDescent="0.25">
      <c r="A97" s="6">
        <v>37711</v>
      </c>
      <c r="B97" s="7">
        <v>25.743136126234738</v>
      </c>
      <c r="C97" s="7">
        <v>23.050704707430583</v>
      </c>
      <c r="D97" s="33">
        <v>5.0025524478724295</v>
      </c>
      <c r="E97" s="33">
        <f>IF(Table_FT_Inputdata_CCB[[Dato]:[Dato]]&gt;=DATE(2001,9,30),AVERAGE(B94:B97),NA())</f>
        <v>25.365860814047309</v>
      </c>
      <c r="F97" s="33">
        <f>IF(Table_FT_Inputdata_CCB[[Dato]:[Dato]]&gt;=DATE(1981,9,30),AVERAGE(C94:C97),NA())</f>
        <v>22.659370626876839</v>
      </c>
      <c r="G97" s="33">
        <f>IF(Table_FT_Inputdata_CCB[[Dato]:[Dato]]&gt;=DATE(2001,12,31),AVERAGE(D94:D97),NA())</f>
        <v>4.80916952893977</v>
      </c>
    </row>
    <row r="98" spans="1:7" x14ac:dyDescent="0.25">
      <c r="A98" s="6">
        <v>37802</v>
      </c>
      <c r="B98" s="7">
        <v>25.743136126234738</v>
      </c>
      <c r="C98" s="7">
        <v>23.745805840510862</v>
      </c>
      <c r="D98" s="33">
        <v>4.6952567291773724</v>
      </c>
      <c r="E98" s="33">
        <f>IF(Table_FT_Inputdata_CCB[[Dato]:[Dato]]&gt;=DATE(2001,9,30),AVERAGE(B95:B98),NA())</f>
        <v>25.55449847014102</v>
      </c>
      <c r="F98" s="33">
        <f>IF(Table_FT_Inputdata_CCB[[Dato]:[Dato]]&gt;=DATE(1981,9,30),AVERAGE(C95:C98),NA())</f>
        <v>22.930527791160799</v>
      </c>
      <c r="G98" s="33">
        <f>IF(Table_FT_Inputdata_CCB[[Dato]:[Dato]]&gt;=DATE(2001,12,31),AVERAGE(D95:D98),NA())</f>
        <v>4.852193378794615</v>
      </c>
    </row>
    <row r="99" spans="1:7" x14ac:dyDescent="0.25">
      <c r="A99" s="6">
        <v>37894</v>
      </c>
      <c r="B99" s="7">
        <v>25.743136126234738</v>
      </c>
      <c r="C99" s="7">
        <v>23.160912929610408</v>
      </c>
      <c r="D99" s="33">
        <v>5.1354397266085865</v>
      </c>
      <c r="E99" s="33">
        <f>IF(Table_FT_Inputdata_CCB[[Dato]:[Dato]]&gt;=DATE(2001,9,30),AVERAGE(B96:B99),NA())</f>
        <v>25.743136126234738</v>
      </c>
      <c r="F99" s="33">
        <f>IF(Table_FT_Inputdata_CCB[[Dato]:[Dato]]&gt;=DATE(1981,9,30),AVERAGE(C96:C99),NA())</f>
        <v>22.924407179337141</v>
      </c>
      <c r="G99" s="33">
        <f>IF(Table_FT_Inputdata_CCB[[Dato]:[Dato]]&gt;=DATE(2001,12,31),AVERAGE(D96:D99),NA())</f>
        <v>5.0718219233052579</v>
      </c>
    </row>
    <row r="100" spans="1:7" x14ac:dyDescent="0.25">
      <c r="A100" s="6">
        <v>37986</v>
      </c>
      <c r="B100" s="7">
        <v>25.743305919683074</v>
      </c>
      <c r="C100" s="7">
        <v>20.873733911842628</v>
      </c>
      <c r="D100" s="33">
        <v>5.9449974358586211</v>
      </c>
      <c r="E100" s="33">
        <f>IF(Table_FT_Inputdata_CCB[[Dato]:[Dato]]&gt;=DATE(2001,9,30),AVERAGE(B97:B100),NA())</f>
        <v>25.743178574596826</v>
      </c>
      <c r="F100" s="33">
        <f>IF(Table_FT_Inputdata_CCB[[Dato]:[Dato]]&gt;=DATE(1981,9,30),AVERAGE(C97:C100),NA())</f>
        <v>22.707789347348623</v>
      </c>
      <c r="G100" s="33">
        <f>IF(Table_FT_Inputdata_CCB[[Dato]:[Dato]]&gt;=DATE(2001,12,31),AVERAGE(D97:D100),NA())</f>
        <v>5.1945615848792528</v>
      </c>
    </row>
    <row r="101" spans="1:7" x14ac:dyDescent="0.25">
      <c r="A101" s="6">
        <v>38077</v>
      </c>
      <c r="B101" s="7">
        <v>25.854241051253375</v>
      </c>
      <c r="C101" s="7">
        <v>21.568624463062076</v>
      </c>
      <c r="D101" s="33">
        <v>5.5650565887064145</v>
      </c>
      <c r="E101" s="33">
        <f>IF(Table_FT_Inputdata_CCB[[Dato]:[Dato]]&gt;=DATE(2001,9,30),AVERAGE(B98:B101),NA())</f>
        <v>25.770954805851481</v>
      </c>
      <c r="F101" s="33">
        <f>IF(Table_FT_Inputdata_CCB[[Dato]:[Dato]]&gt;=DATE(1981,9,30),AVERAGE(C98:C101),NA())</f>
        <v>22.337269286256497</v>
      </c>
      <c r="G101" s="33">
        <f>IF(Table_FT_Inputdata_CCB[[Dato]:[Dato]]&gt;=DATE(2001,12,31),AVERAGE(D98:D101),NA())</f>
        <v>5.3351876200877486</v>
      </c>
    </row>
    <row r="102" spans="1:7" x14ac:dyDescent="0.25">
      <c r="A102" s="6">
        <v>38168</v>
      </c>
      <c r="B102" s="7">
        <v>25.750753573674345</v>
      </c>
      <c r="C102" s="7">
        <v>21.279123314180978</v>
      </c>
      <c r="D102" s="33">
        <v>5.2512168091254496</v>
      </c>
      <c r="E102" s="33">
        <f>IF(Table_FT_Inputdata_CCB[[Dato]:[Dato]]&gt;=DATE(2001,9,30),AVERAGE(B99:B102),NA())</f>
        <v>25.772859167711385</v>
      </c>
      <c r="F102" s="33">
        <f>IF(Table_FT_Inputdata_CCB[[Dato]:[Dato]]&gt;=DATE(1981,9,30),AVERAGE(C99:C102),NA())</f>
        <v>21.720598654674024</v>
      </c>
      <c r="G102" s="33">
        <f>IF(Table_FT_Inputdata_CCB[[Dato]:[Dato]]&gt;=DATE(2001,12,31),AVERAGE(D99:D102),NA())</f>
        <v>5.4741776400747675</v>
      </c>
    </row>
    <row r="103" spans="1:7" x14ac:dyDescent="0.25">
      <c r="A103" s="6">
        <v>38260</v>
      </c>
      <c r="B103" s="7">
        <v>26.261478184615754</v>
      </c>
      <c r="C103" s="7">
        <v>22.271580406722773</v>
      </c>
      <c r="D103" s="33">
        <v>5.2576877183703266</v>
      </c>
      <c r="E103" s="33">
        <f>IF(Table_FT_Inputdata_CCB[[Dato]:[Dato]]&gt;=DATE(2001,9,30),AVERAGE(B100:B103),NA())</f>
        <v>25.902444682306637</v>
      </c>
      <c r="F103" s="33">
        <f>IF(Table_FT_Inputdata_CCB[[Dato]:[Dato]]&gt;=DATE(1981,9,30),AVERAGE(C100:C103),NA())</f>
        <v>21.498265523952114</v>
      </c>
      <c r="G103" s="33">
        <f>IF(Table_FT_Inputdata_CCB[[Dato]:[Dato]]&gt;=DATE(2001,12,31),AVERAGE(D100:D103),NA())</f>
        <v>5.5047396380152032</v>
      </c>
    </row>
    <row r="104" spans="1:7" x14ac:dyDescent="0.25">
      <c r="A104" s="6">
        <v>38352</v>
      </c>
      <c r="B104" s="7">
        <v>26.560932555852084</v>
      </c>
      <c r="C104" s="7">
        <v>21.146383842611304</v>
      </c>
      <c r="D104" s="33">
        <v>5.4368321091402017</v>
      </c>
      <c r="E104" s="33">
        <f>IF(Table_FT_Inputdata_CCB[[Dato]:[Dato]]&gt;=DATE(2001,9,30),AVERAGE(B101:B104),NA())</f>
        <v>26.106851341348886</v>
      </c>
      <c r="F104" s="33">
        <f>IF(Table_FT_Inputdata_CCB[[Dato]:[Dato]]&gt;=DATE(1981,9,30),AVERAGE(C101:C104),NA())</f>
        <v>21.566428006644283</v>
      </c>
      <c r="G104" s="33">
        <f>IF(Table_FT_Inputdata_CCB[[Dato]:[Dato]]&gt;=DATE(2001,12,31),AVERAGE(D101:D104),NA())</f>
        <v>5.3776983063355983</v>
      </c>
    </row>
    <row r="105" spans="1:7" x14ac:dyDescent="0.25">
      <c r="A105" s="6">
        <v>38442</v>
      </c>
      <c r="B105" s="7">
        <v>27.049206207024412</v>
      </c>
      <c r="C105" s="7">
        <v>23.015229228904278</v>
      </c>
      <c r="D105" s="33">
        <v>4.8981235051321486</v>
      </c>
      <c r="E105" s="33">
        <f>IF(Table_FT_Inputdata_CCB[[Dato]:[Dato]]&gt;=DATE(2001,9,30),AVERAGE(B102:B105),NA())</f>
        <v>26.40559263029165</v>
      </c>
      <c r="F105" s="33">
        <f>IF(Table_FT_Inputdata_CCB[[Dato]:[Dato]]&gt;=DATE(1981,9,30),AVERAGE(C102:C105),NA())</f>
        <v>21.928079198104832</v>
      </c>
      <c r="G105" s="33">
        <f>IF(Table_FT_Inputdata_CCB[[Dato]:[Dato]]&gt;=DATE(2001,12,31),AVERAGE(D102:D105),NA())</f>
        <v>5.2109650354420314</v>
      </c>
    </row>
    <row r="106" spans="1:7" x14ac:dyDescent="0.25">
      <c r="A106" s="6">
        <v>38533</v>
      </c>
      <c r="B106" s="7">
        <v>28.409612188628504</v>
      </c>
      <c r="C106" s="7">
        <v>24.505979773391417</v>
      </c>
      <c r="D106" s="33">
        <v>4.495292515270612</v>
      </c>
      <c r="E106" s="33">
        <f>IF(Table_FT_Inputdata_CCB[[Dato]:[Dato]]&gt;=DATE(2001,9,30),AVERAGE(B103:B106),NA())</f>
        <v>27.070307284030186</v>
      </c>
      <c r="F106" s="33">
        <f>IF(Table_FT_Inputdata_CCB[[Dato]:[Dato]]&gt;=DATE(1981,9,30),AVERAGE(C103:C106),NA())</f>
        <v>22.734793312907442</v>
      </c>
      <c r="G106" s="33">
        <f>IF(Table_FT_Inputdata_CCB[[Dato]:[Dato]]&gt;=DATE(2001,12,31),AVERAGE(D103:D106),NA())</f>
        <v>5.0219839619783224</v>
      </c>
    </row>
    <row r="107" spans="1:7" x14ac:dyDescent="0.25">
      <c r="A107" s="6">
        <v>38625</v>
      </c>
      <c r="B107" s="7">
        <v>28.594361652564903</v>
      </c>
      <c r="C107" s="7">
        <v>24.569243078355218</v>
      </c>
      <c r="D107" s="33">
        <v>4.341427928565202</v>
      </c>
      <c r="E107" s="33">
        <f>IF(Table_FT_Inputdata_CCB[[Dato]:[Dato]]&gt;=DATE(2001,9,30),AVERAGE(B104:B107),NA())</f>
        <v>27.653528151017476</v>
      </c>
      <c r="F107" s="33">
        <f>IF(Table_FT_Inputdata_CCB[[Dato]:[Dato]]&gt;=DATE(1981,9,30),AVERAGE(C104:C107),NA())</f>
        <v>23.309208980815555</v>
      </c>
      <c r="G107" s="33">
        <f>IF(Table_FT_Inputdata_CCB[[Dato]:[Dato]]&gt;=DATE(2001,12,31),AVERAGE(D104:D107),NA())</f>
        <v>4.7929190145270413</v>
      </c>
    </row>
    <row r="108" spans="1:7" x14ac:dyDescent="0.25">
      <c r="A108" s="6">
        <v>38717</v>
      </c>
      <c r="B108" s="7">
        <v>25.826724976047355</v>
      </c>
      <c r="C108" s="7">
        <v>22.483534705894932</v>
      </c>
      <c r="D108" s="33">
        <v>5.0351552518361054</v>
      </c>
      <c r="E108" s="33">
        <f>IF(Table_FT_Inputdata_CCB[[Dato]:[Dato]]&gt;=DATE(2001,9,30),AVERAGE(B105:B108),NA())</f>
        <v>27.469976256066293</v>
      </c>
      <c r="F108" s="33">
        <f>IF(Table_FT_Inputdata_CCB[[Dato]:[Dato]]&gt;=DATE(1981,9,30),AVERAGE(C105:C108),NA())</f>
        <v>23.643496696636461</v>
      </c>
      <c r="G108" s="33">
        <f>IF(Table_FT_Inputdata_CCB[[Dato]:[Dato]]&gt;=DATE(2001,12,31),AVERAGE(D105:D108),NA())</f>
        <v>4.6924998002010172</v>
      </c>
    </row>
    <row r="109" spans="1:7" x14ac:dyDescent="0.25">
      <c r="A109" s="6">
        <v>38807</v>
      </c>
      <c r="B109" s="7">
        <v>25.162963765069644</v>
      </c>
      <c r="C109" s="7">
        <v>22.646938393047058</v>
      </c>
      <c r="D109" s="33">
        <v>4.6210175941173999</v>
      </c>
      <c r="E109" s="33">
        <f>IF(Table_FT_Inputdata_CCB[[Dato]:[Dato]]&gt;=DATE(2001,9,30),AVERAGE(B106:B109),NA())</f>
        <v>26.998415645577602</v>
      </c>
      <c r="F109" s="33">
        <f>IF(Table_FT_Inputdata_CCB[[Dato]:[Dato]]&gt;=DATE(1981,9,30),AVERAGE(C106:C109),NA())</f>
        <v>23.551423987672159</v>
      </c>
      <c r="G109" s="33">
        <f>IF(Table_FT_Inputdata_CCB[[Dato]:[Dato]]&gt;=DATE(2001,12,31),AVERAGE(D106:D109),NA())</f>
        <v>4.6232233224473296</v>
      </c>
    </row>
    <row r="110" spans="1:7" x14ac:dyDescent="0.25">
      <c r="A110" s="6">
        <v>38898</v>
      </c>
      <c r="B110" s="7">
        <v>25.344448006583825</v>
      </c>
      <c r="C110" s="7">
        <v>23.051891050962602</v>
      </c>
      <c r="D110" s="33">
        <v>4.2495721232148984</v>
      </c>
      <c r="E110" s="33">
        <f>IF(Table_FT_Inputdata_CCB[[Dato]:[Dato]]&gt;=DATE(2001,9,30),AVERAGE(B107:B110),NA())</f>
        <v>26.232124600066435</v>
      </c>
      <c r="F110" s="33">
        <f>IF(Table_FT_Inputdata_CCB[[Dato]:[Dato]]&gt;=DATE(1981,9,30),AVERAGE(C107:C110),NA())</f>
        <v>23.187901807064954</v>
      </c>
      <c r="G110" s="33">
        <f>IF(Table_FT_Inputdata_CCB[[Dato]:[Dato]]&gt;=DATE(2001,12,31),AVERAGE(D107:D110),NA())</f>
        <v>4.5617932244334014</v>
      </c>
    </row>
    <row r="111" spans="1:7" x14ac:dyDescent="0.25">
      <c r="A111" s="6">
        <v>38990</v>
      </c>
      <c r="B111" s="7">
        <v>26.195891676319633</v>
      </c>
      <c r="C111" s="7">
        <v>23.288457163380759</v>
      </c>
      <c r="D111" s="33">
        <v>4.3069056479059329</v>
      </c>
      <c r="E111" s="33">
        <f>IF(Table_FT_Inputdata_CCB[[Dato]:[Dato]]&gt;=DATE(2001,9,30),AVERAGE(B108:B111),NA())</f>
        <v>25.632507106005114</v>
      </c>
      <c r="F111" s="33">
        <f>IF(Table_FT_Inputdata_CCB[[Dato]:[Dato]]&gt;=DATE(1981,9,30),AVERAGE(C108:C111),NA())</f>
        <v>22.867705328321339</v>
      </c>
      <c r="G111" s="33">
        <f>IF(Table_FT_Inputdata_CCB[[Dato]:[Dato]]&gt;=DATE(2001,12,31),AVERAGE(D108:D111),NA())</f>
        <v>4.5531626542685846</v>
      </c>
    </row>
    <row r="112" spans="1:7" x14ac:dyDescent="0.25">
      <c r="A112" s="6">
        <v>39082</v>
      </c>
      <c r="B112" s="7">
        <v>22.859959992109495</v>
      </c>
      <c r="C112" s="7">
        <v>19.918407253343769</v>
      </c>
      <c r="D112" s="33">
        <v>5.5618902679145759</v>
      </c>
      <c r="E112" s="33">
        <f>IF(Table_FT_Inputdata_CCB[[Dato]:[Dato]]&gt;=DATE(2001,9,30),AVERAGE(B109:B112),NA())</f>
        <v>24.890815860020648</v>
      </c>
      <c r="F112" s="33">
        <f>IF(Table_FT_Inputdata_CCB[[Dato]:[Dato]]&gt;=DATE(1981,9,30),AVERAGE(C109:C112),NA())</f>
        <v>22.226423465183547</v>
      </c>
      <c r="G112" s="33">
        <f>IF(Table_FT_Inputdata_CCB[[Dato]:[Dato]]&gt;=DATE(2001,12,31),AVERAGE(D109:D112),NA())</f>
        <v>4.6848464082882018</v>
      </c>
    </row>
    <row r="113" spans="1:7" x14ac:dyDescent="0.25">
      <c r="A113" s="6">
        <v>39172</v>
      </c>
      <c r="B113" s="7">
        <v>22.859959992109495</v>
      </c>
      <c r="C113" s="7">
        <v>19.918407253343769</v>
      </c>
      <c r="D113" s="33">
        <v>5.5618902679145759</v>
      </c>
      <c r="E113" s="33">
        <f>IF(Table_FT_Inputdata_CCB[[Dato]:[Dato]]&gt;=DATE(2001,9,30),AVERAGE(B110:B113),NA())</f>
        <v>24.31506491678061</v>
      </c>
      <c r="F113" s="33">
        <f>IF(Table_FT_Inputdata_CCB[[Dato]:[Dato]]&gt;=DATE(1981,9,30),AVERAGE(C110:C113),NA())</f>
        <v>21.544290680257728</v>
      </c>
      <c r="G113" s="33">
        <f>IF(Table_FT_Inputdata_CCB[[Dato]:[Dato]]&gt;=DATE(2001,12,31),AVERAGE(D110:D113),NA())</f>
        <v>4.920064576737496</v>
      </c>
    </row>
    <row r="114" spans="1:7" x14ac:dyDescent="0.25">
      <c r="A114" s="6">
        <v>39263</v>
      </c>
      <c r="B114" s="7">
        <v>26.144284308133315</v>
      </c>
      <c r="C114" s="7">
        <v>22.520158364331863</v>
      </c>
      <c r="D114" s="33">
        <v>4.2699999999999996</v>
      </c>
      <c r="E114" s="33">
        <f>IF(Table_FT_Inputdata_CCB[[Dato]:[Dato]]&gt;=DATE(2001,9,30),AVERAGE(B111:B114),NA())</f>
        <v>24.515023992167983</v>
      </c>
      <c r="F114" s="33">
        <f>IF(Table_FT_Inputdata_CCB[[Dato]:[Dato]]&gt;=DATE(1981,9,30),AVERAGE(C111:C114),NA())</f>
        <v>21.411357508600041</v>
      </c>
      <c r="G114" s="33">
        <f>IF(Table_FT_Inputdata_CCB[[Dato]:[Dato]]&gt;=DATE(2001,12,31),AVERAGE(D111:D114),NA())</f>
        <v>4.9251715459337717</v>
      </c>
    </row>
    <row r="115" spans="1:7" x14ac:dyDescent="0.25">
      <c r="A115" s="6">
        <v>39355</v>
      </c>
      <c r="B115" s="7">
        <v>27.121918846499465</v>
      </c>
      <c r="C115" s="7">
        <v>23.338335553313254</v>
      </c>
      <c r="D115" s="33">
        <v>3.72</v>
      </c>
      <c r="E115" s="33">
        <f>IF(Table_FT_Inputdata_CCB[[Dato]:[Dato]]&gt;=DATE(2001,9,30),AVERAGE(B112:B115),NA())</f>
        <v>24.746530784712942</v>
      </c>
      <c r="F115" s="33">
        <f>IF(Table_FT_Inputdata_CCB[[Dato]:[Dato]]&gt;=DATE(1981,9,30),AVERAGE(C112:C115),NA())</f>
        <v>21.423827106083163</v>
      </c>
      <c r="G115" s="33">
        <f>IF(Table_FT_Inputdata_CCB[[Dato]:[Dato]]&gt;=DATE(2001,12,31),AVERAGE(D112:D115),NA())</f>
        <v>4.7784451339572875</v>
      </c>
    </row>
    <row r="116" spans="1:7" x14ac:dyDescent="0.25">
      <c r="A116" s="6">
        <v>39447</v>
      </c>
      <c r="B116" s="7">
        <v>27.629033892605019</v>
      </c>
      <c r="C116" s="7">
        <v>23.07106213411258</v>
      </c>
      <c r="D116" s="33">
        <v>3.48</v>
      </c>
      <c r="E116" s="33">
        <f>IF(Table_FT_Inputdata_CCB[[Dato]:[Dato]]&gt;=DATE(2001,9,30),AVERAGE(B113:B116),NA())</f>
        <v>25.938799259836824</v>
      </c>
      <c r="F116" s="33">
        <f>IF(Table_FT_Inputdata_CCB[[Dato]:[Dato]]&gt;=DATE(1981,9,30),AVERAGE(C113:C116),NA())</f>
        <v>22.211990826275368</v>
      </c>
      <c r="G116" s="33">
        <f>IF(Table_FT_Inputdata_CCB[[Dato]:[Dato]]&gt;=DATE(2001,12,31),AVERAGE(D113:D116),NA())</f>
        <v>4.2579725669786441</v>
      </c>
    </row>
    <row r="117" spans="1:7" x14ac:dyDescent="0.25">
      <c r="A117" s="6">
        <v>39538</v>
      </c>
      <c r="B117" s="7">
        <v>28.490976898049514</v>
      </c>
      <c r="C117" s="7">
        <v>24.139357572278662</v>
      </c>
      <c r="D117" s="33">
        <v>4.5599999999999996</v>
      </c>
      <c r="E117" s="33">
        <f>IF(Table_FT_Inputdata_CCB[[Dato]:[Dato]]&gt;=DATE(2001,9,30),AVERAGE(B114:B117),NA())</f>
        <v>27.346553486321827</v>
      </c>
      <c r="F117" s="33">
        <f>IF(Table_FT_Inputdata_CCB[[Dato]:[Dato]]&gt;=DATE(1981,9,30),AVERAGE(C114:C117),NA())</f>
        <v>23.267228406009089</v>
      </c>
      <c r="G117" s="33">
        <f>IF(Table_FT_Inputdata_CCB[[Dato]:[Dato]]&gt;=DATE(2001,12,31),AVERAGE(D114:D117),NA())</f>
        <v>4.0075000000000003</v>
      </c>
    </row>
    <row r="118" spans="1:7" x14ac:dyDescent="0.25">
      <c r="A118" s="6">
        <v>39629</v>
      </c>
      <c r="B118" s="7">
        <v>28.408391620160099</v>
      </c>
      <c r="C118" s="7">
        <v>24.388254875678893</v>
      </c>
      <c r="D118" s="33">
        <v>4.25</v>
      </c>
      <c r="E118" s="33">
        <f>IF(Table_FT_Inputdata_CCB[[Dato]:[Dato]]&gt;=DATE(2001,9,30),AVERAGE(B115:B118),NA())</f>
        <v>27.912580314328526</v>
      </c>
      <c r="F118" s="33">
        <f>IF(Table_FT_Inputdata_CCB[[Dato]:[Dato]]&gt;=DATE(1981,9,30),AVERAGE(C115:C118),NA())</f>
        <v>23.734252533845851</v>
      </c>
      <c r="G118" s="33">
        <f>IF(Table_FT_Inputdata_CCB[[Dato]:[Dato]]&gt;=DATE(2001,12,31),AVERAGE(D115:D118),NA())</f>
        <v>4.0024999999999995</v>
      </c>
    </row>
    <row r="119" spans="1:7" x14ac:dyDescent="0.25">
      <c r="A119" s="6">
        <v>39721</v>
      </c>
      <c r="B119" s="7">
        <v>28.430958455638184</v>
      </c>
      <c r="C119" s="7">
        <v>24.295953817528002</v>
      </c>
      <c r="D119" s="33">
        <v>5</v>
      </c>
      <c r="E119" s="33">
        <f>IF(Table_FT_Inputdata_CCB[[Dato]:[Dato]]&gt;=DATE(2001,9,30),AVERAGE(B116:B119),NA())</f>
        <v>28.239840216613203</v>
      </c>
      <c r="F119" s="33">
        <f>IF(Table_FT_Inputdata_CCB[[Dato]:[Dato]]&gt;=DATE(1981,9,30),AVERAGE(C116:C119),NA())</f>
        <v>23.973657099899533</v>
      </c>
      <c r="G119" s="33">
        <f>IF(Table_FT_Inputdata_CCB[[Dato]:[Dato]]&gt;=DATE(2001,12,31),AVERAGE(D116:D119),NA())</f>
        <v>4.3224999999999998</v>
      </c>
    </row>
    <row r="120" spans="1:7" x14ac:dyDescent="0.25">
      <c r="A120" s="6">
        <v>39813</v>
      </c>
      <c r="B120" s="7">
        <v>29.778683565779364</v>
      </c>
      <c r="C120" s="7">
        <v>25.382624545793618</v>
      </c>
      <c r="D120" s="33">
        <v>4.62</v>
      </c>
      <c r="E120" s="33">
        <f>IF(Table_FT_Inputdata_CCB[[Dato]:[Dato]]&gt;=DATE(2001,9,30),AVERAGE(B117:B120),NA())</f>
        <v>28.777252634906791</v>
      </c>
      <c r="F120" s="33">
        <f>IF(Table_FT_Inputdata_CCB[[Dato]:[Dato]]&gt;=DATE(1981,9,30),AVERAGE(C117:C120),NA())</f>
        <v>24.551547702819793</v>
      </c>
      <c r="G120" s="33">
        <f>IF(Table_FT_Inputdata_CCB[[Dato]:[Dato]]&gt;=DATE(2001,12,31),AVERAGE(D117:D120),NA())</f>
        <v>4.6074999999999999</v>
      </c>
    </row>
    <row r="121" spans="1:7" x14ac:dyDescent="0.25">
      <c r="A121" s="6">
        <v>39903</v>
      </c>
      <c r="B121" s="7">
        <v>29.007585251004041</v>
      </c>
      <c r="C121" s="7">
        <v>24.263155272970589</v>
      </c>
      <c r="D121" s="33">
        <v>4.87</v>
      </c>
      <c r="E121" s="33">
        <f>IF(Table_FT_Inputdata_CCB[[Dato]:[Dato]]&gt;=DATE(2001,9,30),AVERAGE(B118:B121),NA())</f>
        <v>28.906404723145421</v>
      </c>
      <c r="F121" s="33">
        <f>IF(Table_FT_Inputdata_CCB[[Dato]:[Dato]]&gt;=DATE(1981,9,30),AVERAGE(C118:C121),NA())</f>
        <v>24.582497127992777</v>
      </c>
      <c r="G121" s="33">
        <f>IF(Table_FT_Inputdata_CCB[[Dato]:[Dato]]&gt;=DATE(2001,12,31),AVERAGE(D118:D121),NA())</f>
        <v>4.6850000000000005</v>
      </c>
    </row>
    <row r="122" spans="1:7" x14ac:dyDescent="0.25">
      <c r="A122" s="6">
        <v>39994</v>
      </c>
      <c r="B122" s="7">
        <v>25.268271587563696</v>
      </c>
      <c r="C122" s="7">
        <v>21.208619236053888</v>
      </c>
      <c r="D122" s="33">
        <v>6.36</v>
      </c>
      <c r="E122" s="33">
        <f>IF(Table_FT_Inputdata_CCB[[Dato]:[Dato]]&gt;=DATE(2001,9,30),AVERAGE(B119:B122),NA())</f>
        <v>28.121374714996321</v>
      </c>
      <c r="F122" s="33">
        <f>IF(Table_FT_Inputdata_CCB[[Dato]:[Dato]]&gt;=DATE(1981,9,30),AVERAGE(C119:C122),NA())</f>
        <v>23.787588218086526</v>
      </c>
      <c r="G122" s="33">
        <f>IF(Table_FT_Inputdata_CCB[[Dato]:[Dato]]&gt;=DATE(2001,12,31),AVERAGE(D119:D122),NA())</f>
        <v>5.2125000000000004</v>
      </c>
    </row>
    <row r="123" spans="1:7" x14ac:dyDescent="0.25">
      <c r="A123" s="6">
        <v>40086</v>
      </c>
      <c r="B123" s="7">
        <v>25.072216028597111</v>
      </c>
      <c r="C123" s="7">
        <v>20.354233713075683</v>
      </c>
      <c r="D123" s="33">
        <v>6.62</v>
      </c>
      <c r="E123" s="33">
        <f>IF(Table_FT_Inputdata_CCB[[Dato]:[Dato]]&gt;=DATE(2001,9,30),AVERAGE(B120:B123),NA())</f>
        <v>27.281689108236055</v>
      </c>
      <c r="F123" s="33">
        <f>IF(Table_FT_Inputdata_CCB[[Dato]:[Dato]]&gt;=DATE(1981,9,30),AVERAGE(C120:C123),NA())</f>
        <v>22.802158191973447</v>
      </c>
      <c r="G123" s="33">
        <f>IF(Table_FT_Inputdata_CCB[[Dato]:[Dato]]&gt;=DATE(2001,12,31),AVERAGE(D120:D123),NA())</f>
        <v>5.6175000000000006</v>
      </c>
    </row>
    <row r="124" spans="1:7" x14ac:dyDescent="0.25">
      <c r="A124" s="6">
        <v>40178</v>
      </c>
      <c r="B124" s="7">
        <v>23.301913605861174</v>
      </c>
      <c r="C124" s="7">
        <v>19.064932504182394</v>
      </c>
      <c r="D124" s="33">
        <v>6.77</v>
      </c>
      <c r="E124" s="33">
        <f>IF(Table_FT_Inputdata_CCB[[Dato]:[Dato]]&gt;=DATE(2001,9,30),AVERAGE(B121:B124),NA())</f>
        <v>25.662496618256505</v>
      </c>
      <c r="F124" s="33">
        <f>IF(Table_FT_Inputdata_CCB[[Dato]:[Dato]]&gt;=DATE(1981,9,30),AVERAGE(C121:C124),NA())</f>
        <v>21.222735181570638</v>
      </c>
      <c r="G124" s="33">
        <f>IF(Table_FT_Inputdata_CCB[[Dato]:[Dato]]&gt;=DATE(2001,12,31),AVERAGE(D121:D124),NA())</f>
        <v>6.1550000000000002</v>
      </c>
    </row>
    <row r="125" spans="1:7" x14ac:dyDescent="0.25">
      <c r="A125" s="6">
        <v>40268</v>
      </c>
      <c r="B125" s="7">
        <v>23.578075016008601</v>
      </c>
      <c r="C125" s="7">
        <v>19.008292987283955</v>
      </c>
      <c r="D125" s="33">
        <v>6.76</v>
      </c>
      <c r="E125" s="33">
        <f>IF(Table_FT_Inputdata_CCB[[Dato]:[Dato]]&gt;=DATE(2001,9,30),AVERAGE(B122:B125),NA())</f>
        <v>24.305119059507646</v>
      </c>
      <c r="F125" s="33">
        <f>IF(Table_FT_Inputdata_CCB[[Dato]:[Dato]]&gt;=DATE(1981,9,30),AVERAGE(C122:C125),NA())</f>
        <v>19.909019610148981</v>
      </c>
      <c r="G125" s="33">
        <f>IF(Table_FT_Inputdata_CCB[[Dato]:[Dato]]&gt;=DATE(2001,12,31),AVERAGE(D122:D125),NA())</f>
        <v>6.6274999999999995</v>
      </c>
    </row>
    <row r="126" spans="1:7" x14ac:dyDescent="0.25">
      <c r="A126" s="6">
        <v>40359</v>
      </c>
      <c r="B126" s="7">
        <v>24.142457814200206</v>
      </c>
      <c r="C126" s="7">
        <v>20.1656553646575</v>
      </c>
      <c r="D126" s="33">
        <v>6.41</v>
      </c>
      <c r="E126" s="33">
        <f>IF(Table_FT_Inputdata_CCB[[Dato]:[Dato]]&gt;=DATE(2001,9,30),AVERAGE(B123:B126),NA())</f>
        <v>24.023665616166774</v>
      </c>
      <c r="F126" s="33">
        <f>IF(Table_FT_Inputdata_CCB[[Dato]:[Dato]]&gt;=DATE(1981,9,30),AVERAGE(C123:C126),NA())</f>
        <v>19.648278642299882</v>
      </c>
      <c r="G126" s="33">
        <f>IF(Table_FT_Inputdata_CCB[[Dato]:[Dato]]&gt;=DATE(2001,12,31),AVERAGE(D123:D126),NA())</f>
        <v>6.64</v>
      </c>
    </row>
    <row r="127" spans="1:7" x14ac:dyDescent="0.25">
      <c r="A127" s="6">
        <v>40451</v>
      </c>
      <c r="B127" s="7">
        <v>23.71003567729792</v>
      </c>
      <c r="C127" s="7">
        <v>19.634974285736831</v>
      </c>
      <c r="D127" s="33">
        <v>6.94</v>
      </c>
      <c r="E127" s="33">
        <f>IF(Table_FT_Inputdata_CCB[[Dato]:[Dato]]&gt;=DATE(2001,9,30),AVERAGE(B124:B127),NA())</f>
        <v>23.683120528341973</v>
      </c>
      <c r="F127" s="33">
        <f>IF(Table_FT_Inputdata_CCB[[Dato]:[Dato]]&gt;=DATE(1981,9,30),AVERAGE(C124:C127),NA())</f>
        <v>19.468463785465168</v>
      </c>
      <c r="G127" s="33">
        <f>IF(Table_FT_Inputdata_CCB[[Dato]:[Dato]]&gt;=DATE(2001,12,31),AVERAGE(D124:D127),NA())</f>
        <v>6.72</v>
      </c>
    </row>
    <row r="128" spans="1:7" x14ac:dyDescent="0.25">
      <c r="A128" s="6">
        <v>40543</v>
      </c>
      <c r="B128" s="7">
        <v>22.660200175052005</v>
      </c>
      <c r="C128" s="7">
        <v>18.564991411384216</v>
      </c>
      <c r="D128" s="33">
        <v>6.76</v>
      </c>
      <c r="E128" s="33">
        <f>IF(Table_FT_Inputdata_CCB[[Dato]:[Dato]]&gt;=DATE(2001,9,30),AVERAGE(B125:B128),NA())</f>
        <v>23.522692170639687</v>
      </c>
      <c r="F128" s="33">
        <f>IF(Table_FT_Inputdata_CCB[[Dato]:[Dato]]&gt;=DATE(1981,9,30),AVERAGE(C125:C128),NA())</f>
        <v>19.343478512265627</v>
      </c>
      <c r="G128" s="33">
        <f>IF(Table_FT_Inputdata_CCB[[Dato]:[Dato]]&gt;=DATE(2001,12,31),AVERAGE(D125:D128),NA())</f>
        <v>6.7174999999999994</v>
      </c>
    </row>
    <row r="129" spans="1:7" x14ac:dyDescent="0.25">
      <c r="A129" s="6">
        <v>40633</v>
      </c>
      <c r="B129" s="7">
        <v>21.559647722778479</v>
      </c>
      <c r="C129" s="7">
        <v>17.306353040990842</v>
      </c>
      <c r="D129" s="33">
        <v>7.3</v>
      </c>
      <c r="E129" s="33">
        <f>IF(Table_FT_Inputdata_CCB[[Dato]:[Dato]]&gt;=DATE(2001,9,30),AVERAGE(B126:B129),NA())</f>
        <v>23.01808534733215</v>
      </c>
      <c r="F129" s="33">
        <f>IF(Table_FT_Inputdata_CCB[[Dato]:[Dato]]&gt;=DATE(1981,9,30),AVERAGE(C126:C129),NA())</f>
        <v>18.917993525692346</v>
      </c>
      <c r="G129" s="33">
        <f>IF(Table_FT_Inputdata_CCB[[Dato]:[Dato]]&gt;=DATE(2001,12,31),AVERAGE(D126:D129),NA())</f>
        <v>6.8525</v>
      </c>
    </row>
    <row r="130" spans="1:7" x14ac:dyDescent="0.25">
      <c r="A130" s="6">
        <v>40724</v>
      </c>
      <c r="B130" s="7">
        <v>20.278452837878085</v>
      </c>
      <c r="C130" s="7">
        <v>16.108806340995137</v>
      </c>
      <c r="D130" s="33">
        <v>8.82</v>
      </c>
      <c r="E130" s="33">
        <f>IF(Table_FT_Inputdata_CCB[[Dato]:[Dato]]&gt;=DATE(2001,9,30),AVERAGE(B127:B130),NA())</f>
        <v>22.052084103251623</v>
      </c>
      <c r="F130" s="33">
        <f>IF(Table_FT_Inputdata_CCB[[Dato]:[Dato]]&gt;=DATE(1981,9,30),AVERAGE(C127:C130),NA())</f>
        <v>17.903781269776758</v>
      </c>
      <c r="G130" s="33">
        <f>IF(Table_FT_Inputdata_CCB[[Dato]:[Dato]]&gt;=DATE(2001,12,31),AVERAGE(D127:D130),NA())</f>
        <v>7.4550000000000001</v>
      </c>
    </row>
    <row r="131" spans="1:7" x14ac:dyDescent="0.25">
      <c r="A131" s="6">
        <v>40816</v>
      </c>
      <c r="B131" s="7">
        <v>21.030755987175169</v>
      </c>
      <c r="C131" s="7">
        <v>16.66117433329276</v>
      </c>
      <c r="D131" s="33">
        <v>8.6199999999999992</v>
      </c>
      <c r="E131" s="33">
        <f>IF(Table_FT_Inputdata_CCB[[Dato]:[Dato]]&gt;=DATE(2001,9,30),AVERAGE(B128:B131),NA())</f>
        <v>21.382264180720934</v>
      </c>
      <c r="F131" s="33">
        <f>IF(Table_FT_Inputdata_CCB[[Dato]:[Dato]]&gt;=DATE(1981,9,30),AVERAGE(C128:C131),NA())</f>
        <v>17.160331281665737</v>
      </c>
      <c r="G131" s="33">
        <f>IF(Table_FT_Inputdata_CCB[[Dato]:[Dato]]&gt;=DATE(2001,12,31),AVERAGE(D128:D131),NA())</f>
        <v>7.875</v>
      </c>
    </row>
    <row r="132" spans="1:7" x14ac:dyDescent="0.25">
      <c r="A132" s="6">
        <v>40908</v>
      </c>
      <c r="B132" s="7">
        <v>21.573191655695041</v>
      </c>
      <c r="C132" s="7">
        <v>16.982747193040307</v>
      </c>
      <c r="D132" s="33">
        <v>9.01</v>
      </c>
      <c r="E132" s="33">
        <f>IF(Table_FT_Inputdata_CCB[[Dato]:[Dato]]&gt;=DATE(2001,9,30),AVERAGE(B129:B132),NA())</f>
        <v>21.110512050881695</v>
      </c>
      <c r="F132" s="33">
        <f>IF(Table_FT_Inputdata_CCB[[Dato]:[Dato]]&gt;=DATE(1981,9,30),AVERAGE(C129:C132),NA())</f>
        <v>16.764770227079762</v>
      </c>
      <c r="G132" s="33">
        <f>IF(Table_FT_Inputdata_CCB[[Dato]:[Dato]]&gt;=DATE(2001,12,31),AVERAGE(D129:D132),NA())</f>
        <v>8.4375</v>
      </c>
    </row>
    <row r="133" spans="1:7" x14ac:dyDescent="0.25">
      <c r="A133" s="6">
        <v>40999</v>
      </c>
      <c r="B133" s="7">
        <v>21.683815296007797</v>
      </c>
      <c r="C133" s="7">
        <v>16.888695385847072</v>
      </c>
      <c r="D133" s="33">
        <v>9.16</v>
      </c>
      <c r="E133" s="33">
        <f>IF(Table_FT_Inputdata_CCB[[Dato]:[Dato]]&gt;=DATE(2001,9,30),AVERAGE(B130:B133),NA())</f>
        <v>21.141553944189024</v>
      </c>
      <c r="F133" s="33">
        <f>IF(Table_FT_Inputdata_CCB[[Dato]:[Dato]]&gt;=DATE(1981,9,30),AVERAGE(C130:C133),NA())</f>
        <v>16.660355813293819</v>
      </c>
      <c r="G133" s="33">
        <f>IF(Table_FT_Inputdata_CCB[[Dato]:[Dato]]&gt;=DATE(2001,12,31),AVERAGE(D130:D133),NA())</f>
        <v>8.9024999999999999</v>
      </c>
    </row>
    <row r="134" spans="1:7" x14ac:dyDescent="0.25">
      <c r="A134" s="6">
        <v>41090</v>
      </c>
      <c r="B134" s="7">
        <v>21.777815711586975</v>
      </c>
      <c r="C134" s="7">
        <v>17.026460599185754</v>
      </c>
      <c r="D134" s="33">
        <v>9.09</v>
      </c>
      <c r="E134" s="33">
        <f>IF(Table_FT_Inputdata_CCB[[Dato]:[Dato]]&gt;=DATE(2001,9,30),AVERAGE(B131:B134),NA())</f>
        <v>21.516394662616243</v>
      </c>
      <c r="F134" s="33">
        <f>IF(Table_FT_Inputdata_CCB[[Dato]:[Dato]]&gt;=DATE(1981,9,30),AVERAGE(C131:C134),NA())</f>
        <v>16.889769377841475</v>
      </c>
      <c r="G134" s="33">
        <f>IF(Table_FT_Inputdata_CCB[[Dato]:[Dato]]&gt;=DATE(2001,12,31),AVERAGE(D131:D134),NA())</f>
        <v>8.9699999999999989</v>
      </c>
    </row>
    <row r="135" spans="1:7" x14ac:dyDescent="0.25">
      <c r="A135" s="6">
        <v>41182</v>
      </c>
      <c r="B135" s="7">
        <v>21.92658612826844</v>
      </c>
      <c r="C135" s="7">
        <v>17.218823632767933</v>
      </c>
      <c r="D135" s="33">
        <v>9.6999999999999993</v>
      </c>
      <c r="E135" s="33">
        <f>IF(Table_FT_Inputdata_CCB[[Dato]:[Dato]]&gt;=DATE(2001,9,30),AVERAGE(B132:B135),NA())</f>
        <v>21.740352197889564</v>
      </c>
      <c r="F135" s="33">
        <f>IF(Table_FT_Inputdata_CCB[[Dato]:[Dato]]&gt;=DATE(1981,9,30),AVERAGE(C132:C135),NA())</f>
        <v>17.029181702710268</v>
      </c>
      <c r="G135" s="33">
        <f>IF(Table_FT_Inputdata_CCB[[Dato]:[Dato]]&gt;=DATE(2001,12,31),AVERAGE(D132:D135),NA())</f>
        <v>9.24</v>
      </c>
    </row>
    <row r="136" spans="1:7" x14ac:dyDescent="0.25">
      <c r="A136" s="6">
        <v>41274</v>
      </c>
      <c r="B136" s="7">
        <v>21.293478085805123</v>
      </c>
      <c r="C136" s="7">
        <v>16.60929166783464</v>
      </c>
      <c r="D136" s="33">
        <v>10.7</v>
      </c>
      <c r="E136" s="33">
        <f>IF(Table_FT_Inputdata_CCB[[Dato]:[Dato]]&gt;=DATE(2001,9,30),AVERAGE(B133:B136),NA())</f>
        <v>21.670423805417084</v>
      </c>
      <c r="F136" s="33">
        <f>IF(Table_FT_Inputdata_CCB[[Dato]:[Dato]]&gt;=DATE(1981,9,30),AVERAGE(C133:C136),NA())</f>
        <v>16.93581782140885</v>
      </c>
      <c r="G136" s="33">
        <f>IF(Table_FT_Inputdata_CCB[[Dato]:[Dato]]&gt;=DATE(2001,12,31),AVERAGE(D133:D136),NA())</f>
        <v>9.6624999999999996</v>
      </c>
    </row>
    <row r="137" spans="1:7" x14ac:dyDescent="0.25">
      <c r="A137" s="6">
        <v>41364</v>
      </c>
      <c r="B137" s="7">
        <v>21.04326615851183</v>
      </c>
      <c r="C137" s="7">
        <v>16.258892644737106</v>
      </c>
      <c r="D137" s="33">
        <v>10.96</v>
      </c>
      <c r="E137" s="33">
        <f>IF(Table_FT_Inputdata_CCB[[Dato]:[Dato]]&gt;=DATE(2001,9,30),AVERAGE(B134:B137),NA())</f>
        <v>21.510286521043092</v>
      </c>
      <c r="F137" s="33">
        <f>IF(Table_FT_Inputdata_CCB[[Dato]:[Dato]]&gt;=DATE(1981,9,30),AVERAGE(C134:C137),NA())</f>
        <v>16.778367136131358</v>
      </c>
      <c r="G137" s="33">
        <f>IF(Table_FT_Inputdata_CCB[[Dato]:[Dato]]&gt;=DATE(2001,12,31),AVERAGE(D134:D137),NA())</f>
        <v>10.112500000000001</v>
      </c>
    </row>
    <row r="138" spans="1:7" x14ac:dyDescent="0.25">
      <c r="A138" s="6">
        <v>41455</v>
      </c>
      <c r="B138" s="7">
        <v>19.960183486104071</v>
      </c>
      <c r="C138" s="7">
        <v>15.185981970527877</v>
      </c>
      <c r="D138" s="33">
        <v>10.95</v>
      </c>
      <c r="E138" s="33">
        <f>IF(Table_FT_Inputdata_CCB[[Dato]:[Dato]]&gt;=DATE(2001,9,30),AVERAGE(B135:B138),NA())</f>
        <v>21.055878464672364</v>
      </c>
      <c r="F138" s="33">
        <f>IF(Table_FT_Inputdata_CCB[[Dato]:[Dato]]&gt;=DATE(1981,9,30),AVERAGE(C135:C138),NA())</f>
        <v>16.318247478966889</v>
      </c>
      <c r="G138" s="33">
        <f>IF(Table_FT_Inputdata_CCB[[Dato]:[Dato]]&gt;=DATE(2001,12,31),AVERAGE(D135:D138),NA())</f>
        <v>10.577500000000001</v>
      </c>
    </row>
    <row r="139" spans="1:7" x14ac:dyDescent="0.25">
      <c r="A139" s="6">
        <v>41547</v>
      </c>
      <c r="B139" s="7">
        <v>19.726947648189004</v>
      </c>
      <c r="C139" s="7">
        <v>15.076087704732391</v>
      </c>
      <c r="D139" s="33">
        <v>10.07</v>
      </c>
      <c r="E139" s="33">
        <f>IF(Table_FT_Inputdata_CCB[[Dato]:[Dato]]&gt;=DATE(2001,9,30),AVERAGE(B136:B139),NA())</f>
        <v>20.505968844652507</v>
      </c>
      <c r="F139" s="33">
        <f>IF(Table_FT_Inputdata_CCB[[Dato]:[Dato]]&gt;=DATE(1981,9,30),AVERAGE(C136:C139),NA())</f>
        <v>15.782563496958002</v>
      </c>
      <c r="G139" s="33">
        <f>IF(Table_FT_Inputdata_CCB[[Dato]:[Dato]]&gt;=DATE(2001,12,31),AVERAGE(D136:D139),NA())</f>
        <v>10.67</v>
      </c>
    </row>
    <row r="140" spans="1:7" x14ac:dyDescent="0.25">
      <c r="A140" s="6">
        <v>41639</v>
      </c>
      <c r="B140" s="7">
        <v>19.445134053899793</v>
      </c>
      <c r="C140" s="7">
        <v>14.794650587000339</v>
      </c>
      <c r="D140" s="33">
        <v>10.82</v>
      </c>
      <c r="E140" s="33">
        <f>IF(Table_FT_Inputdata_CCB[[Dato]:[Dato]]&gt;=DATE(2001,9,30),AVERAGE(B137:B140),NA())</f>
        <v>20.043882836676175</v>
      </c>
      <c r="F140" s="33">
        <f>IF(Table_FT_Inputdata_CCB[[Dato]:[Dato]]&gt;=DATE(1981,9,30),AVERAGE(C137:C140),NA())</f>
        <v>15.328903226749429</v>
      </c>
      <c r="G140" s="33">
        <f>IF(Table_FT_Inputdata_CCB[[Dato]:[Dato]]&gt;=DATE(2001,12,31),AVERAGE(D137:D140),NA())</f>
        <v>10.7</v>
      </c>
    </row>
    <row r="141" spans="1:7" x14ac:dyDescent="0.25">
      <c r="A141" s="6">
        <v>41729</v>
      </c>
      <c r="B141" s="7">
        <v>20.957747729090265</v>
      </c>
      <c r="C141" s="7">
        <v>15.957200502127828</v>
      </c>
      <c r="D141" s="33">
        <v>7.923607866030598</v>
      </c>
      <c r="E141" s="33">
        <f>IF(Table_FT_Inputdata_CCB[[Dato]:[Dato]]&gt;=DATE(2001,9,30),AVERAGE(B138:B141),NA())</f>
        <v>20.022503229320783</v>
      </c>
      <c r="F141" s="33">
        <f>IF(Table_FT_Inputdata_CCB[[Dato]:[Dato]]&gt;=DATE(1981,9,30),AVERAGE(C138:C141),NA())</f>
        <v>15.253480191097108</v>
      </c>
      <c r="G141" s="33">
        <f>IF(Table_FT_Inputdata_CCB[[Dato]:[Dato]]&gt;=DATE(2001,12,31),AVERAGE(D138:D141),NA())</f>
        <v>9.9409019665076492</v>
      </c>
    </row>
    <row r="142" spans="1:7" x14ac:dyDescent="0.25">
      <c r="A142" s="6">
        <v>41820</v>
      </c>
      <c r="B142" s="7">
        <v>20.779129220404453</v>
      </c>
      <c r="C142" s="7">
        <v>15.218826111946552</v>
      </c>
      <c r="D142" s="33">
        <v>8.4425429970323496</v>
      </c>
      <c r="E142" s="33">
        <f>IF(Table_FT_Inputdata_CCB[[Dato]:[Dato]]&gt;=DATE(2001,9,30),AVERAGE(B139:B142),NA())</f>
        <v>20.227239662895879</v>
      </c>
      <c r="F142" s="33">
        <f>IF(Table_FT_Inputdata_CCB[[Dato]:[Dato]]&gt;=DATE(1981,9,30),AVERAGE(C139:C142),NA())</f>
        <v>15.261691226451777</v>
      </c>
      <c r="G142" s="33">
        <f>IF(Table_FT_Inputdata_CCB[[Dato]:[Dato]]&gt;=DATE(2001,12,31),AVERAGE(D139:D142),NA())</f>
        <v>9.3140377157657372</v>
      </c>
    </row>
    <row r="143" spans="1:7" x14ac:dyDescent="0.25">
      <c r="A143" s="6">
        <v>41912</v>
      </c>
      <c r="B143" s="7">
        <v>21.395845791163921</v>
      </c>
      <c r="C143" s="7">
        <v>15.662768112721942</v>
      </c>
      <c r="D143" s="33">
        <v>8.8474363849934363</v>
      </c>
      <c r="E143" s="33">
        <f>IF(Table_FT_Inputdata_CCB[[Dato]:[Dato]]&gt;=DATE(2001,9,30),AVERAGE(B140:B143),NA())</f>
        <v>20.644464198639607</v>
      </c>
      <c r="F143" s="33">
        <f>IF(Table_FT_Inputdata_CCB[[Dato]:[Dato]]&gt;=DATE(1981,9,30),AVERAGE(C140:C143),NA())</f>
        <v>15.408361328449166</v>
      </c>
      <c r="G143" s="33">
        <f>IF(Table_FT_Inputdata_CCB[[Dato]:[Dato]]&gt;=DATE(2001,12,31),AVERAGE(D140:D143),NA())</f>
        <v>9.0083968120140963</v>
      </c>
    </row>
    <row r="144" spans="1:7" x14ac:dyDescent="0.25">
      <c r="A144" s="6">
        <v>42004</v>
      </c>
      <c r="B144" s="7">
        <v>21.623800823662371</v>
      </c>
      <c r="C144" s="7">
        <v>16.131600968702497</v>
      </c>
      <c r="D144" s="33">
        <v>8.6297352696804559</v>
      </c>
      <c r="E144" s="33">
        <f>IF(Table_FT_Inputdata_CCB[[Dato]:[Dato]]&gt;=DATE(2001,9,30),AVERAGE(B141:B144),NA())</f>
        <v>21.189130891080254</v>
      </c>
      <c r="F144" s="33">
        <f>IF(Table_FT_Inputdata_CCB[[Dato]:[Dato]]&gt;=DATE(1981,9,30),AVERAGE(C141:C144),NA())</f>
        <v>15.742598923874706</v>
      </c>
      <c r="G144" s="33">
        <f>IF(Table_FT_Inputdata_CCB[[Dato]:[Dato]]&gt;=DATE(2001,12,31),AVERAGE(D141:D144),NA())</f>
        <v>8.4608306294342093</v>
      </c>
    </row>
    <row r="145" spans="1:7" x14ac:dyDescent="0.25">
      <c r="A145" s="6">
        <v>42094</v>
      </c>
      <c r="B145" s="7">
        <v>22.854318706115926</v>
      </c>
      <c r="C145" s="7">
        <v>16.925568222567946</v>
      </c>
      <c r="D145" s="33">
        <v>7.9544743964877718</v>
      </c>
      <c r="E145" s="33">
        <f>IF(Table_FT_Inputdata_CCB[[Dato]:[Dato]]&gt;=DATE(2001,9,30),AVERAGE(B142:B145),NA())</f>
        <v>21.663273635336669</v>
      </c>
      <c r="F145" s="33">
        <f>IF(Table_FT_Inputdata_CCB[[Dato]:[Dato]]&gt;=DATE(1981,9,30),AVERAGE(C142:C145),NA())</f>
        <v>15.984690853984734</v>
      </c>
      <c r="G145" s="33">
        <f>IF(Table_FT_Inputdata_CCB[[Dato]:[Dato]]&gt;=DATE(2001,12,31),AVERAGE(D142:D145),NA())</f>
        <v>8.4685472620485029</v>
      </c>
    </row>
    <row r="146" spans="1:7" x14ac:dyDescent="0.25">
      <c r="A146" s="6">
        <v>42185</v>
      </c>
      <c r="B146" s="7">
        <v>21.288715283310147</v>
      </c>
      <c r="C146" s="7">
        <v>15.262452328360796</v>
      </c>
      <c r="D146" s="33">
        <v>8.5559432060749305</v>
      </c>
      <c r="E146" s="33">
        <f>IF(Table_FT_Inputdata_CCB[[Dato]:[Dato]]&gt;=DATE(2001,9,30),AVERAGE(B143:B146),NA())</f>
        <v>21.79067015106309</v>
      </c>
      <c r="F146" s="33">
        <f>IF(Table_FT_Inputdata_CCB[[Dato]:[Dato]]&gt;=DATE(1981,9,30),AVERAGE(C143:C146),NA())</f>
        <v>15.995597408088294</v>
      </c>
      <c r="G146" s="33">
        <f>IF(Table_FT_Inputdata_CCB[[Dato]:[Dato]]&gt;=DATE(2001,12,31),AVERAGE(D143:D146),NA())</f>
        <v>8.4968973143091482</v>
      </c>
    </row>
    <row r="147" spans="1:7" x14ac:dyDescent="0.25">
      <c r="A147" s="6">
        <v>42277</v>
      </c>
      <c r="B147" s="7">
        <v>20.581047836479101</v>
      </c>
      <c r="C147" s="7">
        <v>14.647596764481449</v>
      </c>
      <c r="D147" s="33">
        <v>9.045193627512381</v>
      </c>
      <c r="E147" s="33">
        <f>IF(Table_FT_Inputdata_CCB[[Dato]:[Dato]]&gt;=DATE(2001,9,30),AVERAGE(B144:B147),NA())</f>
        <v>21.586970662391888</v>
      </c>
      <c r="F147" s="33">
        <f>IF(Table_FT_Inputdata_CCB[[Dato]:[Dato]]&gt;=DATE(1981,9,30),AVERAGE(C144:C147),NA())</f>
        <v>15.741804571028172</v>
      </c>
      <c r="G147" s="33">
        <f>IF(Table_FT_Inputdata_CCB[[Dato]:[Dato]]&gt;=DATE(2001,12,31),AVERAGE(D144:D147),NA())</f>
        <v>8.5463366249388848</v>
      </c>
    </row>
    <row r="148" spans="1:7" x14ac:dyDescent="0.25">
      <c r="A148" s="6">
        <v>42369</v>
      </c>
      <c r="B148" s="7">
        <v>19.971958393218554</v>
      </c>
      <c r="C148" s="7">
        <v>14.093992080622089</v>
      </c>
      <c r="D148" s="33">
        <v>9.3289707845651257</v>
      </c>
      <c r="E148" s="33">
        <f>IF(Table_FT_Inputdata_CCB[[Dato]:[Dato]]&gt;=DATE(2001,9,30),AVERAGE(B145:B148),NA())</f>
        <v>21.174010054780933</v>
      </c>
      <c r="F148" s="33">
        <f>IF(Table_FT_Inputdata_CCB[[Dato]:[Dato]]&gt;=DATE(1981,9,30),AVERAGE(C145:C148),NA())</f>
        <v>15.232402349008069</v>
      </c>
      <c r="G148" s="33">
        <f>IF(Table_FT_Inputdata_CCB[[Dato]:[Dato]]&gt;=DATE(2001,12,31),AVERAGE(D145:D148),NA())</f>
        <v>8.721145503660054</v>
      </c>
    </row>
    <row r="149" spans="1:7" x14ac:dyDescent="0.25">
      <c r="A149" s="6">
        <v>42460</v>
      </c>
      <c r="B149" s="7">
        <v>20.962759891308416</v>
      </c>
      <c r="C149" s="7">
        <v>14.976438874841849</v>
      </c>
      <c r="D149" s="33">
        <v>8.330226244805953</v>
      </c>
      <c r="E149" s="33">
        <f>IF(Table_FT_Inputdata_CCB[[Dato]:[Dato]]&gt;=DATE(2001,9,30),AVERAGE(B146:B149),NA())</f>
        <v>20.701120351079055</v>
      </c>
      <c r="F149" s="33">
        <f>IF(Table_FT_Inputdata_CCB[[Dato]:[Dato]]&gt;=DATE(1981,9,30),AVERAGE(C146:C149),NA())</f>
        <v>14.745120012076544</v>
      </c>
      <c r="G149" s="33">
        <f>IF(Table_FT_Inputdata_CCB[[Dato]:[Dato]]&gt;=DATE(2001,12,31),AVERAGE(D146:D149),NA())</f>
        <v>8.8150834657395976</v>
      </c>
    </row>
    <row r="150" spans="1:7" x14ac:dyDescent="0.25">
      <c r="A150" s="6">
        <v>42551</v>
      </c>
      <c r="B150" s="7">
        <v>21.199906215756286</v>
      </c>
      <c r="C150" s="7">
        <v>15.118383217118078</v>
      </c>
      <c r="D150" s="33">
        <v>8.7509944262146551</v>
      </c>
      <c r="E150" s="33">
        <f>IF(Table_FT_Inputdata_CCB[[Dato]:[Dato]]&gt;=DATE(2001,9,30),AVERAGE(B147:B150),NA())</f>
        <v>20.678918084190592</v>
      </c>
      <c r="F150" s="33">
        <f>IF(Table_FT_Inputdata_CCB[[Dato]:[Dato]]&gt;=DATE(1981,9,30),AVERAGE(C147:C150),NA())</f>
        <v>14.709102734265866</v>
      </c>
      <c r="G150" s="33">
        <f>IF(Table_FT_Inputdata_CCB[[Dato]:[Dato]]&gt;=DATE(2001,12,31),AVERAGE(D147:D150),NA())</f>
        <v>8.8638462707745287</v>
      </c>
    </row>
    <row r="151" spans="1:7" x14ac:dyDescent="0.25">
      <c r="A151" s="6">
        <v>42643</v>
      </c>
      <c r="B151" s="7">
        <v>20.859553120536269</v>
      </c>
      <c r="C151" s="7">
        <v>14.998089134350087</v>
      </c>
      <c r="D151" s="33">
        <v>8.8774511996045042</v>
      </c>
      <c r="E151" s="33">
        <f>IF(Table_FT_Inputdata_CCB[[Dato]:[Dato]]&gt;=DATE(2001,9,30),AVERAGE(B148:B151),NA())</f>
        <v>20.748544405204882</v>
      </c>
      <c r="F151" s="33">
        <f>IF(Table_FT_Inputdata_CCB[[Dato]:[Dato]]&gt;=DATE(1981,9,30),AVERAGE(C148:C151),NA())</f>
        <v>14.796725826733025</v>
      </c>
      <c r="G151" s="33">
        <f>IF(Table_FT_Inputdata_CCB[[Dato]:[Dato]]&gt;=DATE(2001,12,31),AVERAGE(D148:D151),NA())</f>
        <v>8.8219106637975599</v>
      </c>
    </row>
    <row r="152" spans="1:7" x14ac:dyDescent="0.25">
      <c r="A152" s="6">
        <v>42735</v>
      </c>
      <c r="B152" s="7">
        <v>19.90041202210223</v>
      </c>
      <c r="C152" s="7">
        <v>14.273381272699645</v>
      </c>
      <c r="D152" s="33">
        <v>10.052326170313124</v>
      </c>
      <c r="E152" s="33">
        <f>IF(Table_FT_Inputdata_CCB[[Dato]:[Dato]]&gt;=DATE(2001,9,30),AVERAGE(B149:B152),NA())</f>
        <v>20.7306578124258</v>
      </c>
      <c r="F152" s="33">
        <f>IF(Table_FT_Inputdata_CCB[[Dato]:[Dato]]&gt;=DATE(1981,9,30),AVERAGE(C149:C152),NA())</f>
        <v>14.841573124752415</v>
      </c>
      <c r="G152" s="33">
        <f>IF(Table_FT_Inputdata_CCB[[Dato]:[Dato]]&gt;=DATE(2001,12,31),AVERAGE(D149:D152),NA())</f>
        <v>9.00274951023456</v>
      </c>
    </row>
    <row r="153" spans="1:7" x14ac:dyDescent="0.25">
      <c r="A153" s="6">
        <v>42825</v>
      </c>
      <c r="B153" s="7">
        <v>18.987670180352438</v>
      </c>
      <c r="C153" s="7">
        <v>12.165741676568423</v>
      </c>
      <c r="D153" s="33">
        <v>6.3084171385157708</v>
      </c>
      <c r="E153" s="33">
        <f>IF(Table_FT_Inputdata_CCB[[Dato]:[Dato]]&gt;=DATE(2001,9,30),AVERAGE(B150:B153),NA())</f>
        <v>20.236885384686808</v>
      </c>
      <c r="F153" s="33">
        <f>IF(Table_FT_Inputdata_CCB[[Dato]:[Dato]]&gt;=DATE(1981,9,30),AVERAGE(C150:C153),NA())</f>
        <v>14.138898825184059</v>
      </c>
      <c r="G153" s="33">
        <f>IF(Table_FT_Inputdata_CCB[[Dato]:[Dato]]&gt;=DATE(2001,12,31),AVERAGE(D150:D153),NA())</f>
        <v>8.4972972336620138</v>
      </c>
    </row>
    <row r="154" spans="1:7" x14ac:dyDescent="0.25">
      <c r="A154" s="6">
        <v>42916</v>
      </c>
      <c r="B154" s="7">
        <v>18.420813489857483</v>
      </c>
      <c r="C154" s="7">
        <v>12.769712265342939</v>
      </c>
      <c r="D154" s="33">
        <v>7.1535313714553297</v>
      </c>
      <c r="E154" s="33">
        <f>IF(Table_FT_Inputdata_CCB[[Dato]:[Dato]]&gt;=DATE(2001,9,30),AVERAGE(B151:B154),NA())</f>
        <v>19.542112203212106</v>
      </c>
      <c r="F154" s="33">
        <f>IF(Table_FT_Inputdata_CCB[[Dato]:[Dato]]&gt;=DATE(1981,9,30),AVERAGE(C151:C154),NA())</f>
        <v>13.551731087240274</v>
      </c>
      <c r="G154" s="33">
        <f>IF(Table_FT_Inputdata_CCB[[Dato]:[Dato]]&gt;=DATE(2001,12,31),AVERAGE(D151:D154),NA())</f>
        <v>8.0979314699721829</v>
      </c>
    </row>
    <row r="155" spans="1:7" x14ac:dyDescent="0.25">
      <c r="A155" s="6">
        <v>43008</v>
      </c>
      <c r="B155" s="7">
        <v>18.089899750889067</v>
      </c>
      <c r="C155" s="7">
        <v>12.621725561134415</v>
      </c>
      <c r="D155" s="33">
        <v>7.4133876515762909</v>
      </c>
      <c r="E155" s="33">
        <f>IF(Table_FT_Inputdata_CCB[[Dato]:[Dato]]&gt;=DATE(2001,9,30),AVERAGE(B152:B155),NA())</f>
        <v>18.849698860800302</v>
      </c>
      <c r="F155" s="33">
        <f>IF(Table_FT_Inputdata_CCB[[Dato]:[Dato]]&gt;=DATE(1981,9,30),AVERAGE(C152:C155),NA())</f>
        <v>12.957640193936356</v>
      </c>
      <c r="G155" s="33">
        <f>IF(Table_FT_Inputdata_CCB[[Dato]:[Dato]]&gt;=DATE(2001,12,31),AVERAGE(D152:D155),NA())</f>
        <v>7.7319155829651285</v>
      </c>
    </row>
    <row r="156" spans="1:7" x14ac:dyDescent="0.25">
      <c r="A156" s="6">
        <v>43100</v>
      </c>
      <c r="B156" s="7">
        <v>18.699998880429821</v>
      </c>
      <c r="C156" s="7">
        <v>14.205078813500668</v>
      </c>
      <c r="D156" s="33">
        <v>8.7471797669288005</v>
      </c>
      <c r="E156" s="33">
        <f>IF(Table_FT_Inputdata_CCB[[Dato]:[Dato]]&gt;=DATE(2001,9,30),AVERAGE(B153:B156),NA())</f>
        <v>18.549595575382202</v>
      </c>
      <c r="F156" s="33">
        <f>IF(Table_FT_Inputdata_CCB[[Dato]:[Dato]]&gt;=DATE(1981,9,30),AVERAGE(C153:C156),NA())</f>
        <v>12.940564579136611</v>
      </c>
      <c r="G156" s="33">
        <f>IF(Table_FT_Inputdata_CCB[[Dato]:[Dato]]&gt;=DATE(2001,12,31),AVERAGE(D153:D156),NA())</f>
        <v>7.4056289821190475</v>
      </c>
    </row>
    <row r="157" spans="1:7" x14ac:dyDescent="0.25">
      <c r="A157" s="6">
        <v>43190</v>
      </c>
      <c r="B157" s="7">
        <v>19.067326069413166</v>
      </c>
      <c r="C157" s="7">
        <v>14.528854515772363</v>
      </c>
      <c r="D157" s="33">
        <v>7.0091926830158098</v>
      </c>
      <c r="E157" s="33">
        <f>IF(Table_FT_Inputdata_CCB[[Dato]:[Dato]]&gt;=DATE(2001,9,30),AVERAGE(B154:B157),NA())</f>
        <v>18.569509547647385</v>
      </c>
      <c r="F157" s="33">
        <f>IF(Table_FT_Inputdata_CCB[[Dato]:[Dato]]&gt;=DATE(1981,9,30),AVERAGE(C154:C157),NA())</f>
        <v>13.531342788937597</v>
      </c>
      <c r="G157" s="33">
        <f>IF(Table_FT_Inputdata_CCB[[Dato]:[Dato]]&gt;=DATE(2001,12,31),AVERAGE(D154:D157),NA())</f>
        <v>7.5808228682440575</v>
      </c>
    </row>
    <row r="158" spans="1:7" x14ac:dyDescent="0.25">
      <c r="A158" s="6">
        <v>43281</v>
      </c>
      <c r="B158" s="7">
        <v>19.3515897206671</v>
      </c>
      <c r="C158" s="7">
        <v>14.269532725400893</v>
      </c>
      <c r="D158" s="33">
        <v>6.9342820791785398</v>
      </c>
      <c r="E158" s="33">
        <f>IF(Table_FT_Inputdata_CCB[[Dato]:[Dato]]&gt;=DATE(2001,9,30),AVERAGE(B155:B158),NA())</f>
        <v>18.802203605349789</v>
      </c>
      <c r="F158" s="33">
        <f>IF(Table_FT_Inputdata_CCB[[Dato]:[Dato]]&gt;=DATE(1981,9,30),AVERAGE(C155:C158),NA())</f>
        <v>13.906297903952083</v>
      </c>
      <c r="G158" s="33">
        <f>IF(Table_FT_Inputdata_CCB[[Dato]:[Dato]]&gt;=DATE(2001,12,31),AVERAGE(D155:D158),NA())</f>
        <v>7.5260105451748602</v>
      </c>
    </row>
    <row r="159" spans="1:7" x14ac:dyDescent="0.25">
      <c r="A159" s="6">
        <v>43373</v>
      </c>
      <c r="B159" s="7">
        <v>19.19201499937601</v>
      </c>
      <c r="C159" s="7">
        <v>14.364202832087761</v>
      </c>
      <c r="D159" s="33">
        <v>6.6418343286492805</v>
      </c>
      <c r="E159" s="33">
        <f>IF(Table_FT_Inputdata_CCB[[Dato]:[Dato]]&gt;=DATE(2001,9,30),AVERAGE(B156:B159),NA())</f>
        <v>19.077732417471523</v>
      </c>
      <c r="F159" s="33">
        <f>IF(Table_FT_Inputdata_CCB[[Dato]:[Dato]]&gt;=DATE(1981,9,30),AVERAGE(C156:C159),NA())</f>
        <v>14.341917221690421</v>
      </c>
      <c r="G159" s="33">
        <f>IF(Table_FT_Inputdata_CCB[[Dato]:[Dato]]&gt;=DATE(2001,12,31),AVERAGE(D156:D159),NA())</f>
        <v>7.3331222144431081</v>
      </c>
    </row>
    <row r="160" spans="1:7" x14ac:dyDescent="0.25">
      <c r="A160" s="6">
        <v>43465</v>
      </c>
      <c r="B160" s="7">
        <v>18.060961063917201</v>
      </c>
      <c r="C160" s="7">
        <v>13.42546016444183</v>
      </c>
      <c r="D160" s="33">
        <v>7.0146942977758604</v>
      </c>
      <c r="E160" s="33">
        <f>IF(Table_FT_Inputdata_CCB[[Dato]:[Dato]]&gt;=DATE(2001,9,30),AVERAGE(B157:B160),NA())</f>
        <v>18.91797296334337</v>
      </c>
      <c r="F160" s="33">
        <f>IF(Table_FT_Inputdata_CCB[[Dato]:[Dato]]&gt;=DATE(1981,9,30),AVERAGE(C157:C160),NA())</f>
        <v>14.147012559425711</v>
      </c>
      <c r="G160" s="33">
        <f>IF(Table_FT_Inputdata_CCB[[Dato]:[Dato]]&gt;=DATE(2001,12,31),AVERAGE(D157:D160),NA())</f>
        <v>6.9000008471548728</v>
      </c>
    </row>
    <row r="161" spans="1:7" x14ac:dyDescent="0.25">
      <c r="A161" s="6">
        <v>43555</v>
      </c>
      <c r="B161" s="7">
        <v>18.61435297033341</v>
      </c>
      <c r="C161" s="7">
        <v>13.576929971454913</v>
      </c>
      <c r="D161" s="33">
        <v>5.5407316559218396</v>
      </c>
      <c r="E161" s="33">
        <f>IF(Table_FT_Inputdata_CCB[[Dato]:[Dato]]&gt;=DATE(2001,9,30),AVERAGE(B158:B161),NA())</f>
        <v>18.804729688573431</v>
      </c>
      <c r="F161" s="33">
        <f>IF(Table_FT_Inputdata_CCB[[Dato]:[Dato]]&gt;=DATE(1981,9,30),AVERAGE(C158:C161),NA())</f>
        <v>13.909031423346349</v>
      </c>
      <c r="G161" s="33">
        <f>IF(Table_FT_Inputdata_CCB[[Dato]:[Dato]]&gt;=DATE(2001,12,31),AVERAGE(D158:D161),NA())</f>
        <v>6.5328855903813796</v>
      </c>
    </row>
    <row r="162" spans="1:7" x14ac:dyDescent="0.25">
      <c r="A162" s="6">
        <v>43646</v>
      </c>
      <c r="B162" s="7">
        <v>19.201930177187286</v>
      </c>
      <c r="C162" s="7">
        <v>14.131180132371679</v>
      </c>
      <c r="D162" s="33">
        <v>5.2018601270283602</v>
      </c>
      <c r="E162" s="33">
        <f>IF(Table_FT_Inputdata_CCB[[Dato]:[Dato]]&gt;=DATE(2001,9,30),AVERAGE(B159:B162),NA())</f>
        <v>18.767314802703474</v>
      </c>
      <c r="F162" s="33">
        <f>IF(Table_FT_Inputdata_CCB[[Dato]:[Dato]]&gt;=DATE(1981,9,30),AVERAGE(C159:C162),NA())</f>
        <v>13.874443275089046</v>
      </c>
      <c r="G162" s="33">
        <f>IF(Table_FT_Inputdata_CCB[[Dato]:[Dato]]&gt;=DATE(2001,12,31),AVERAGE(D159:D162),NA())</f>
        <v>6.0997801023438356</v>
      </c>
    </row>
    <row r="163" spans="1:7" x14ac:dyDescent="0.25">
      <c r="A163" s="6">
        <v>43738</v>
      </c>
      <c r="B163" s="7">
        <v>20.01841613327074</v>
      </c>
      <c r="C163" s="7">
        <v>14.255850390254245</v>
      </c>
      <c r="D163" s="33">
        <v>4.1579084061045899</v>
      </c>
      <c r="E163" s="33">
        <f>IF(Table_FT_Inputdata_CCB[[Dato]:[Dato]]&gt;=DATE(2001,9,30),AVERAGE(B160:B163),NA())</f>
        <v>18.973915086177158</v>
      </c>
      <c r="F163" s="33">
        <f>IF(Table_FT_Inputdata_CCB[[Dato]:[Dato]]&gt;=DATE(1981,9,30),AVERAGE(C160:C163),NA())</f>
        <v>13.847355164630667</v>
      </c>
      <c r="G163" s="33">
        <f>IF(Table_FT_Inputdata_CCB[[Dato]:[Dato]]&gt;=DATE(2001,12,31),AVERAGE(D160:D163),NA())</f>
        <v>5.4787986217076625</v>
      </c>
    </row>
    <row r="164" spans="1:7" x14ac:dyDescent="0.25">
      <c r="A164" s="6">
        <v>43830</v>
      </c>
      <c r="B164" s="7">
        <v>18.681298449680025</v>
      </c>
      <c r="C164" s="7">
        <v>13.290883024494407</v>
      </c>
      <c r="D164" s="33">
        <v>5.1957340297441004</v>
      </c>
      <c r="E164" s="33">
        <f>IF(Table_FT_Inputdata_CCB[[Dato]:[Dato]]&gt;=DATE(2001,9,30),AVERAGE(B161:B164),NA())</f>
        <v>19.128999432617864</v>
      </c>
      <c r="F164" s="33">
        <f>IF(Table_FT_Inputdata_CCB[[Dato]:[Dato]]&gt;=DATE(1981,9,30),AVERAGE(C161:C164),NA())</f>
        <v>13.813710879643811</v>
      </c>
      <c r="G164" s="33">
        <f>IF(Table_FT_Inputdata_CCB[[Dato]:[Dato]]&gt;=DATE(2001,12,31),AVERAGE(D161:D164),NA())</f>
        <v>5.0240585546997227</v>
      </c>
    </row>
    <row r="165" spans="1:7" x14ac:dyDescent="0.25">
      <c r="A165" s="6">
        <v>43921</v>
      </c>
      <c r="B165" s="7">
        <v>19.085738640989351</v>
      </c>
      <c r="C165" s="7">
        <v>13.853396395551986</v>
      </c>
      <c r="D165" s="33">
        <v>6.2962459970681302</v>
      </c>
      <c r="E165" s="33">
        <f>IF(Table_FT_Inputdata_CCB[[Dato]:[Dato]]&gt;=DATE(2001,9,30),AVERAGE(B162:B165),NA())</f>
        <v>19.246845850281851</v>
      </c>
      <c r="F165" s="33">
        <f>IF(Table_FT_Inputdata_CCB[[Dato]:[Dato]]&gt;=DATE(1981,9,30),AVERAGE(C162:C165),NA())</f>
        <v>13.882827485668081</v>
      </c>
      <c r="G165" s="33">
        <f>IF(Table_FT_Inputdata_CCB[[Dato]:[Dato]]&gt;=DATE(2001,12,31),AVERAGE(D162:D165),NA())</f>
        <v>5.2129371399862947</v>
      </c>
    </row>
    <row r="166" spans="1:7" x14ac:dyDescent="0.25">
      <c r="A166" s="6">
        <v>44012</v>
      </c>
      <c r="B166" s="7">
        <v>18.821635107471739</v>
      </c>
      <c r="C166" s="7">
        <v>13.762639016323011</v>
      </c>
      <c r="D166" s="33">
        <v>6.33093252967097</v>
      </c>
      <c r="E166" s="33">
        <f>IF(Table_FT_Inputdata_CCB[[Dato]:[Dato]]&gt;=DATE(2001,9,30),AVERAGE(B163:B166),NA())</f>
        <v>19.151772082852961</v>
      </c>
      <c r="F166" s="33">
        <f>IF(Table_FT_Inputdata_CCB[[Dato]:[Dato]]&gt;=DATE(1981,9,30),AVERAGE(C163:C166),NA())</f>
        <v>13.790692206655912</v>
      </c>
      <c r="G166" s="33">
        <f>IF(Table_FT_Inputdata_CCB[[Dato]:[Dato]]&gt;=DATE(2001,12,31),AVERAGE(D163:D166),NA())</f>
        <v>5.495205240646948</v>
      </c>
    </row>
    <row r="167" spans="1:7" x14ac:dyDescent="0.25">
      <c r="A167" s="6">
        <v>44104</v>
      </c>
      <c r="B167" s="7">
        <v>18.731601279708833</v>
      </c>
      <c r="C167" s="7">
        <v>13.822056849701273</v>
      </c>
      <c r="D167" s="33">
        <v>6.5937692114586</v>
      </c>
      <c r="E167" s="33">
        <f>IF(Table_FT_Inputdata_CCB[[Dato]:[Dato]]&gt;=DATE(2001,9,30),AVERAGE(B164:B167),NA())</f>
        <v>18.830068369462488</v>
      </c>
      <c r="F167" s="33">
        <f>IF(Table_FT_Inputdata_CCB[[Dato]:[Dato]]&gt;=DATE(1981,9,30),AVERAGE(C164:C167),NA())</f>
        <v>13.68224382151767</v>
      </c>
      <c r="G167" s="33">
        <f>IF(Table_FT_Inputdata_CCB[[Dato]:[Dato]]&gt;=DATE(2001,12,31),AVERAGE(D164:D167),NA())</f>
        <v>6.1041704419854499</v>
      </c>
    </row>
    <row r="168" spans="1:7" x14ac:dyDescent="0.25">
      <c r="A168" s="6">
        <v>44196</v>
      </c>
      <c r="B168" s="7">
        <v>18.661693448029165</v>
      </c>
      <c r="C168" s="7">
        <v>13.810825296628485</v>
      </c>
      <c r="D168" s="33">
        <v>6.99634172724239</v>
      </c>
      <c r="E168" s="33">
        <f>IF(Table_FT_Inputdata_CCB[[Dato]:[Dato]]&gt;=DATE(2001,9,30),AVERAGE(B165:B168),NA())</f>
        <v>18.825167119049773</v>
      </c>
      <c r="F168" s="33">
        <f>IF(Table_FT_Inputdata_CCB[[Dato]:[Dato]]&gt;=DATE(1981,9,30),AVERAGE(C165:C168),NA())</f>
        <v>13.81222938955119</v>
      </c>
      <c r="G168" s="33">
        <f>IF(Table_FT_Inputdata_CCB[[Dato]:[Dato]]&gt;=DATE(2001,12,31),AVERAGE(D165:D168),NA())</f>
        <v>6.5543223663600223</v>
      </c>
    </row>
    <row r="169" spans="1:7" x14ac:dyDescent="0.25">
      <c r="A169" s="6">
        <v>44286</v>
      </c>
      <c r="B169" s="7">
        <v>18.592559077009184</v>
      </c>
      <c r="C169" s="7">
        <v>14.158287715041187</v>
      </c>
      <c r="D169" s="33">
        <v>6.9426183844415998</v>
      </c>
      <c r="E169" s="33">
        <f>IF(Table_FT_Inputdata_CCB[[Dato]:[Dato]]&gt;=DATE(2001,9,30),AVERAGE(B166:B169),NA())</f>
        <v>18.701872228054732</v>
      </c>
      <c r="F169" s="33">
        <f>IF(Table_FT_Inputdata_CCB[[Dato]:[Dato]]&gt;=DATE(1981,9,30),AVERAGE(C166:C169),NA())</f>
        <v>13.888452219423488</v>
      </c>
      <c r="G169" s="33">
        <f>IF(Table_FT_Inputdata_CCB[[Dato]:[Dato]]&gt;=DATE(2001,12,31),AVERAGE(D166:D169),NA())</f>
        <v>6.7159154632033911</v>
      </c>
    </row>
    <row r="170" spans="1:7" x14ac:dyDescent="0.25">
      <c r="A170" s="6">
        <v>44377</v>
      </c>
      <c r="B170" s="7">
        <v>17.735838225984516</v>
      </c>
      <c r="C170" s="7">
        <v>13.46242414929123</v>
      </c>
      <c r="D170" s="33">
        <v>6.9574837063722308</v>
      </c>
      <c r="E170" s="33">
        <f>IF(Table_FT_Inputdata_CCB[[Dato]:[Dato]]&gt;=DATE(2001,9,30),AVERAGE(B167:B170),NA())</f>
        <v>18.430423007682926</v>
      </c>
      <c r="F170" s="33">
        <f>IF(Table_FT_Inputdata_CCB[[Dato]:[Dato]]&gt;=DATE(1981,9,30),AVERAGE(C167:C170),NA())</f>
        <v>13.813398502665544</v>
      </c>
      <c r="G170" s="33">
        <f>IF(Table_FT_Inputdata_CCB[[Dato]:[Dato]]&gt;=DATE(2001,12,31),AVERAGE(D167:D170),NA())</f>
        <v>6.8725532573787049</v>
      </c>
    </row>
    <row r="171" spans="1:7" x14ac:dyDescent="0.25">
      <c r="A171" s="6">
        <v>44469</v>
      </c>
      <c r="B171" s="7">
        <v>17.558438827410296</v>
      </c>
      <c r="C171" s="7">
        <v>13.218294166118232</v>
      </c>
      <c r="D171" s="33">
        <v>6.8816256830935698</v>
      </c>
      <c r="E171" s="33">
        <f>IF(Table_FT_Inputdata_CCB[[Dato]:[Dato]]&gt;=DATE(2001,9,30),AVERAGE(B168:B171),NA())</f>
        <v>18.13713239460829</v>
      </c>
      <c r="F171" s="33">
        <f>IF(Table_FT_Inputdata_CCB[[Dato]:[Dato]]&gt;=DATE(1981,9,30),AVERAGE(C168:C171),NA())</f>
        <v>13.662457831769784</v>
      </c>
      <c r="G171" s="33">
        <f>IF(Table_FT_Inputdata_CCB[[Dato]:[Dato]]&gt;=DATE(2001,12,31),AVERAGE(D168:D171),NA())</f>
        <v>6.9445173752874476</v>
      </c>
    </row>
    <row r="172" spans="1:7" x14ac:dyDescent="0.25">
      <c r="A172" s="6">
        <v>44561</v>
      </c>
      <c r="B172" s="7">
        <v>17.134428754494994</v>
      </c>
      <c r="C172" s="7">
        <v>12.77381736923858</v>
      </c>
      <c r="D172" s="33">
        <v>7.2194551714173496</v>
      </c>
      <c r="E172" s="33">
        <f>IF(Table_FT_Inputdata_CCB[[Dato]:[Dato]]&gt;=DATE(2001,9,30),AVERAGE(B169:B172),NA())</f>
        <v>17.755316221224746</v>
      </c>
      <c r="F172" s="33">
        <f>IF(Table_FT_Inputdata_CCB[[Dato]:[Dato]]&gt;=DATE(1981,9,30),AVERAGE(C169:C172),NA())</f>
        <v>13.403205849922307</v>
      </c>
      <c r="G172" s="33">
        <f>IF(Table_FT_Inputdata_CCB[[Dato]:[Dato]]&gt;=DATE(2001,12,31),AVERAGE(D169:D172),NA())</f>
        <v>7.0002957363311875</v>
      </c>
    </row>
    <row r="173" spans="1:7" x14ac:dyDescent="0.25">
      <c r="A173" s="6">
        <v>44651</v>
      </c>
      <c r="B173" s="7">
        <v>17.51961730492539</v>
      </c>
      <c r="C173" s="7">
        <v>13.293791536817784</v>
      </c>
      <c r="D173" s="33">
        <v>6.4793540799606291</v>
      </c>
      <c r="E173" s="33">
        <f>IF(Table_FT_Inputdata_CCB[[Dato]:[Dato]]&gt;=DATE(2001,9,30),AVERAGE(B170:B173),NA())</f>
        <v>17.487080778203797</v>
      </c>
      <c r="F173" s="33">
        <f>IF(Table_FT_Inputdata_CCB[[Dato]:[Dato]]&gt;=DATE(1981,9,30),AVERAGE(C170:C173),NA())</f>
        <v>13.187081805366457</v>
      </c>
      <c r="G173" s="33">
        <f>IF(Table_FT_Inputdata_CCB[[Dato]:[Dato]]&gt;=DATE(2001,12,31),AVERAGE(D170:D173),NA())</f>
        <v>6.8844796602109444</v>
      </c>
    </row>
    <row r="174" spans="1:7" x14ac:dyDescent="0.25">
      <c r="A174" s="6">
        <v>44742</v>
      </c>
      <c r="B174" s="7">
        <v>17.68546573418605</v>
      </c>
      <c r="C174" s="7">
        <v>13.316098476880956</v>
      </c>
      <c r="D174" s="33">
        <v>6.4922053214161695</v>
      </c>
      <c r="E174" s="33">
        <f>IF(Table_FT_Inputdata_CCB[[Dato]:[Dato]]&gt;=DATE(2001,9,30),AVERAGE(B171:B174),NA())</f>
        <v>17.474487655254183</v>
      </c>
      <c r="F174" s="33">
        <f>IF(Table_FT_Inputdata_CCB[[Dato]:[Dato]]&gt;=DATE(1981,9,30),AVERAGE(C171:C174),NA())</f>
        <v>13.150500387263889</v>
      </c>
      <c r="G174" s="33">
        <f>IF(Table_FT_Inputdata_CCB[[Dato]:[Dato]]&gt;=DATE(2001,12,31),AVERAGE(D171:D174),NA())</f>
        <v>6.768160063971929</v>
      </c>
    </row>
    <row r="175" spans="1:7" x14ac:dyDescent="0.25">
      <c r="A175" s="6">
        <v>44834</v>
      </c>
      <c r="B175" s="7">
        <v>18.457033968461278</v>
      </c>
      <c r="C175" s="7">
        <v>13.569746269901209</v>
      </c>
      <c r="D175" s="33">
        <v>6.0067341851493898</v>
      </c>
      <c r="E175" s="33">
        <f>IF(Table_FT_Inputdata_CCB[[Dato]:[Dato]]&gt;=DATE(2001,9,30),AVERAGE(B172:B175),NA())</f>
        <v>17.699136440516927</v>
      </c>
      <c r="F175" s="33">
        <f>IF(Table_FT_Inputdata_CCB[[Dato]:[Dato]]&gt;=DATE(1981,9,30),AVERAGE(C172:C175),NA())</f>
        <v>13.238363413209632</v>
      </c>
      <c r="G175" s="33">
        <f>IF(Table_FT_Inputdata_CCB[[Dato]:[Dato]]&gt;=DATE(2001,12,31),AVERAGE(D172:D175),NA())</f>
        <v>6.5494371894858849</v>
      </c>
    </row>
    <row r="176" spans="1:7" x14ac:dyDescent="0.25">
      <c r="A176" s="6">
        <v>44926</v>
      </c>
      <c r="B176" s="7">
        <v>17.222715859003454</v>
      </c>
      <c r="C176" s="7">
        <v>12.74281442462881</v>
      </c>
      <c r="D176" s="33">
        <v>5.5159845489778894</v>
      </c>
      <c r="E176" s="33">
        <f>IF(Table_FT_Inputdata_CCB[[Dato]:[Dato]]&gt;=DATE(2001,9,30),AVERAGE(B173:B176),NA())</f>
        <v>17.721208216644044</v>
      </c>
      <c r="F176" s="33">
        <f>IF(Table_FT_Inputdata_CCB[[Dato]:[Dato]]&gt;=DATE(1981,9,30),AVERAGE(C173:C176),NA())</f>
        <v>13.23061267705719</v>
      </c>
      <c r="G176" s="33">
        <f>IF(Table_FT_Inputdata_CCB[[Dato]:[Dato]]&gt;=DATE(2001,12,31),AVERAGE(D173:D176),NA())</f>
        <v>6.1235695338760197</v>
      </c>
    </row>
    <row r="177" spans="1:7" x14ac:dyDescent="0.25">
      <c r="A177" s="6">
        <v>45016</v>
      </c>
      <c r="B177" s="7">
        <v>17.279132654034491</v>
      </c>
      <c r="C177" s="7">
        <v>12.953668839140633</v>
      </c>
      <c r="D177" s="33">
        <v>5.27418857325475</v>
      </c>
      <c r="E177" s="33">
        <f>IF(Table_FT_Inputdata_CCB[[Dato]:[Dato]]&gt;=DATE(2001,9,30),AVERAGE(B174:B177),NA())</f>
        <v>17.661087053921321</v>
      </c>
      <c r="F177" s="33">
        <f>IF(Table_FT_Inputdata_CCB[[Dato]:[Dato]]&gt;=DATE(1981,9,30),AVERAGE(C174:C177),NA())</f>
        <v>13.145582002637902</v>
      </c>
      <c r="G177" s="33">
        <f>IF(Table_FT_Inputdata_CCB[[Dato]:[Dato]]&gt;=DATE(2001,12,31),AVERAGE(D174:D177),NA())</f>
        <v>5.8222781571995501</v>
      </c>
    </row>
    <row r="178" spans="1:7" x14ac:dyDescent="0.25">
      <c r="A178" s="6">
        <v>45107</v>
      </c>
      <c r="B178" s="7">
        <v>16.942846743116686</v>
      </c>
      <c r="C178" s="7">
        <v>12.502117604276771</v>
      </c>
      <c r="D178" s="33">
        <v>5.2348916004150299</v>
      </c>
      <c r="E178" s="33">
        <f>IF(Table_FT_Inputdata_CCB[[Dato]:[Dato]]&gt;=DATE(2001,9,30),AVERAGE(B175:B178),NA())</f>
        <v>17.475432306153976</v>
      </c>
      <c r="F178" s="33">
        <f>IF(Table_FT_Inputdata_CCB[[Dato]:[Dato]]&gt;=DATE(1981,9,30),AVERAGE(C175:C178),NA())</f>
        <v>12.942086784486856</v>
      </c>
      <c r="G178" s="33">
        <f>IF(Table_FT_Inputdata_CCB[[Dato]:[Dato]]&gt;=DATE(2001,12,31),AVERAGE(D175:D178),NA())</f>
        <v>5.5079497269492643</v>
      </c>
    </row>
    <row r="179" spans="1:7" x14ac:dyDescent="0.25">
      <c r="A179" s="6">
        <v>45199</v>
      </c>
      <c r="B179" s="7">
        <v>16.596138499992374</v>
      </c>
      <c r="C179" s="7">
        <v>12.33994830252397</v>
      </c>
      <c r="D179" s="33">
        <v>5.71617757551358</v>
      </c>
      <c r="E179" s="33">
        <f>IF(Table_FT_Inputdata_CCB[[Dato]:[Dato]]&gt;=DATE(2001,9,30),AVERAGE(B176:B179),NA())</f>
        <v>17.010208439036752</v>
      </c>
      <c r="F179" s="33">
        <f>IF(Table_FT_Inputdata_CCB[[Dato]:[Dato]]&gt;=DATE(1981,9,30),AVERAGE(C176:C179),NA())</f>
        <v>12.634637292642546</v>
      </c>
      <c r="G179" s="33">
        <f>IF(Table_FT_Inputdata_CCB[[Dato]:[Dato]]&gt;=DATE(2001,12,31),AVERAGE(D176:D179),NA())</f>
        <v>5.4353105745403125</v>
      </c>
    </row>
  </sheetData>
  <mergeCells count="4">
    <mergeCell ref="E6:G6"/>
    <mergeCell ref="B3:G3"/>
    <mergeCell ref="A1:G1"/>
    <mergeCell ref="B2:G2"/>
  </mergeCells>
  <hyperlinks>
    <hyperlink ref="G4" location="Indhold!A1" display="Tilbage til Indhold" xr:uid="{00000000-0004-0000-1600-000000000000}"/>
  </hyperlinks>
  <pageMargins left="0.7" right="0.7" top="0.75" bottom="0.75" header="0.3" footer="0.3"/>
  <ignoredErrors>
    <ignoredError sqref="F11:F90 F91:F168 E91:E168 G91:G168 G169:G179 E169:F179" formulaRange="1"/>
  </ignoredErrors>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13"/>
  <dimension ref="A1:G163"/>
  <sheetViews>
    <sheetView workbookViewId="0">
      <selection sqref="A1:D1"/>
    </sheetView>
  </sheetViews>
  <sheetFormatPr defaultColWidth="9.140625" defaultRowHeight="13.5" x14ac:dyDescent="0.25"/>
  <cols>
    <col min="1" max="1" width="11" style="8" bestFit="1" customWidth="1"/>
    <col min="2" max="2" width="48.7109375" style="8" bestFit="1" customWidth="1"/>
    <col min="3" max="3" width="27.5703125" style="8" bestFit="1" customWidth="1"/>
    <col min="4" max="4" width="44" style="8" bestFit="1" customWidth="1"/>
    <col min="5" max="5" width="37.5703125" style="8" customWidth="1"/>
    <col min="6" max="6" width="48.5703125" style="8" customWidth="1"/>
    <col min="7" max="16384" width="9.140625" style="8"/>
  </cols>
  <sheetData>
    <row r="1" spans="1:7" ht="26.25" customHeight="1" thickBot="1" x14ac:dyDescent="0.3">
      <c r="A1" s="109" t="s">
        <v>113</v>
      </c>
      <c r="B1" s="110"/>
      <c r="C1" s="110"/>
      <c r="D1" s="110"/>
      <c r="E1" s="19"/>
      <c r="F1" s="19"/>
      <c r="G1" s="19"/>
    </row>
    <row r="2" spans="1:7" ht="33.75" customHeight="1" x14ac:dyDescent="0.25">
      <c r="A2" s="11" t="s">
        <v>24</v>
      </c>
      <c r="B2" s="104" t="s">
        <v>146</v>
      </c>
      <c r="C2" s="104"/>
      <c r="D2" s="104"/>
      <c r="E2" s="34"/>
      <c r="F2" s="34"/>
      <c r="G2" s="34"/>
    </row>
    <row r="3" spans="1:7" x14ac:dyDescent="0.25">
      <c r="A3" s="12" t="s">
        <v>25</v>
      </c>
      <c r="B3" s="118" t="s">
        <v>72</v>
      </c>
      <c r="C3" s="118"/>
      <c r="D3" s="118"/>
      <c r="E3" s="15"/>
      <c r="G3" s="15"/>
    </row>
    <row r="4" spans="1:7" x14ac:dyDescent="0.25">
      <c r="B4" s="16"/>
      <c r="C4" s="16"/>
      <c r="D4" s="13" t="s">
        <v>35</v>
      </c>
    </row>
    <row r="5" spans="1:7" x14ac:dyDescent="0.25">
      <c r="F5" s="15"/>
    </row>
    <row r="6" spans="1:7" x14ac:dyDescent="0.25">
      <c r="A6" s="2" t="s">
        <v>33</v>
      </c>
      <c r="B6" s="2" t="s">
        <v>69</v>
      </c>
      <c r="C6" s="2" t="s">
        <v>71</v>
      </c>
      <c r="D6" s="2" t="s">
        <v>127</v>
      </c>
    </row>
    <row r="7" spans="1:7" x14ac:dyDescent="0.25">
      <c r="A7" s="3">
        <v>37986</v>
      </c>
      <c r="B7" s="4">
        <v>20.149999999999999</v>
      </c>
      <c r="C7" s="4" t="s">
        <v>166</v>
      </c>
      <c r="D7" s="4" t="s">
        <v>166</v>
      </c>
    </row>
    <row r="8" spans="1:7" x14ac:dyDescent="0.25">
      <c r="A8" s="3">
        <v>38077</v>
      </c>
      <c r="B8" s="4">
        <v>21.65</v>
      </c>
      <c r="C8" s="4"/>
      <c r="D8" s="4"/>
    </row>
    <row r="9" spans="1:7" x14ac:dyDescent="0.25">
      <c r="A9" s="3">
        <v>38168</v>
      </c>
      <c r="B9" s="4">
        <v>18.37</v>
      </c>
      <c r="C9" s="4"/>
      <c r="D9" s="4"/>
    </row>
    <row r="10" spans="1:7" x14ac:dyDescent="0.25">
      <c r="A10" s="3">
        <v>38260</v>
      </c>
      <c r="B10" s="4">
        <v>18.190000000000001</v>
      </c>
      <c r="C10" s="4"/>
      <c r="D10" s="4"/>
    </row>
    <row r="11" spans="1:7" x14ac:dyDescent="0.25">
      <c r="A11" s="3">
        <v>38352</v>
      </c>
      <c r="B11" s="4">
        <v>21.27</v>
      </c>
      <c r="C11" s="4"/>
      <c r="D11" s="4"/>
    </row>
    <row r="12" spans="1:7" x14ac:dyDescent="0.25">
      <c r="A12" s="3">
        <v>38442</v>
      </c>
      <c r="B12" s="4">
        <v>21.56</v>
      </c>
      <c r="C12" s="4"/>
      <c r="D12" s="4"/>
    </row>
    <row r="13" spans="1:7" x14ac:dyDescent="0.25">
      <c r="A13" s="3">
        <v>38533</v>
      </c>
      <c r="B13" s="4">
        <v>21.12</v>
      </c>
      <c r="C13" s="4"/>
      <c r="D13" s="4"/>
    </row>
    <row r="14" spans="1:7" x14ac:dyDescent="0.25">
      <c r="A14" s="3">
        <v>38625</v>
      </c>
      <c r="B14" s="4">
        <v>21.09</v>
      </c>
      <c r="C14" s="4"/>
      <c r="D14" s="4"/>
    </row>
    <row r="15" spans="1:7" x14ac:dyDescent="0.25">
      <c r="A15" s="3">
        <v>38717</v>
      </c>
      <c r="B15" s="4">
        <v>20.57</v>
      </c>
      <c r="C15" s="4"/>
      <c r="D15" s="4"/>
    </row>
    <row r="16" spans="1:7" x14ac:dyDescent="0.25">
      <c r="A16" s="3">
        <v>38807</v>
      </c>
      <c r="B16" s="4">
        <v>23.18</v>
      </c>
      <c r="C16" s="4"/>
      <c r="D16" s="4"/>
    </row>
    <row r="17" spans="1:4" x14ac:dyDescent="0.25">
      <c r="A17" s="3">
        <v>38898</v>
      </c>
      <c r="B17" s="4">
        <v>20.72</v>
      </c>
      <c r="C17" s="4"/>
      <c r="D17" s="4"/>
    </row>
    <row r="18" spans="1:4" x14ac:dyDescent="0.25">
      <c r="A18" s="3">
        <v>38990</v>
      </c>
      <c r="B18" s="4">
        <v>21.38</v>
      </c>
      <c r="C18" s="4"/>
      <c r="D18" s="4"/>
    </row>
    <row r="19" spans="1:4" x14ac:dyDescent="0.25">
      <c r="A19" s="3">
        <v>39082</v>
      </c>
      <c r="B19" s="4">
        <v>19.68</v>
      </c>
      <c r="C19" s="4"/>
      <c r="D19" s="4"/>
    </row>
    <row r="20" spans="1:4" x14ac:dyDescent="0.25">
      <c r="A20" s="3">
        <v>39172</v>
      </c>
      <c r="B20" s="4">
        <v>20.87</v>
      </c>
      <c r="C20" s="4"/>
      <c r="D20" s="4"/>
    </row>
    <row r="21" spans="1:4" x14ac:dyDescent="0.25">
      <c r="A21" s="3">
        <v>39263</v>
      </c>
      <c r="B21" s="4">
        <v>19.510000000000002</v>
      </c>
      <c r="C21" s="4"/>
      <c r="D21" s="4"/>
    </row>
    <row r="22" spans="1:4" x14ac:dyDescent="0.25">
      <c r="A22" s="3">
        <v>39355</v>
      </c>
      <c r="B22" s="4">
        <v>18.02</v>
      </c>
      <c r="C22" s="4"/>
      <c r="D22" s="4"/>
    </row>
    <row r="23" spans="1:4" x14ac:dyDescent="0.25">
      <c r="A23" s="3">
        <v>39447</v>
      </c>
      <c r="B23" s="4">
        <v>16.350000000000001</v>
      </c>
      <c r="C23" s="4"/>
      <c r="D23" s="4"/>
    </row>
    <row r="24" spans="1:4" x14ac:dyDescent="0.25">
      <c r="A24" s="3">
        <v>39538</v>
      </c>
      <c r="B24" s="4">
        <v>12.22</v>
      </c>
      <c r="C24" s="4"/>
      <c r="D24" s="4"/>
    </row>
    <row r="25" spans="1:4" x14ac:dyDescent="0.25">
      <c r="A25" s="3">
        <v>39629</v>
      </c>
      <c r="B25" s="4">
        <v>7.69</v>
      </c>
      <c r="C25" s="4"/>
      <c r="D25" s="4"/>
    </row>
    <row r="26" spans="1:4" x14ac:dyDescent="0.25">
      <c r="A26" s="3">
        <v>39721</v>
      </c>
      <c r="B26" s="4">
        <v>5.84</v>
      </c>
      <c r="C26" s="4"/>
      <c r="D26" s="4"/>
    </row>
    <row r="27" spans="1:4" x14ac:dyDescent="0.25">
      <c r="A27" s="3">
        <v>39813</v>
      </c>
      <c r="B27" s="4">
        <v>-2.79</v>
      </c>
      <c r="C27" s="4"/>
      <c r="D27" s="4"/>
    </row>
    <row r="28" spans="1:4" x14ac:dyDescent="0.25">
      <c r="A28" s="3">
        <v>39903</v>
      </c>
      <c r="B28" s="4">
        <v>-1.87</v>
      </c>
      <c r="C28" s="4"/>
      <c r="D28" s="4"/>
    </row>
    <row r="29" spans="1:4" x14ac:dyDescent="0.25">
      <c r="A29" s="3">
        <v>39994</v>
      </c>
      <c r="B29" s="4">
        <v>-5.13</v>
      </c>
      <c r="C29" s="4"/>
      <c r="D29" s="4"/>
    </row>
    <row r="30" spans="1:4" x14ac:dyDescent="0.25">
      <c r="A30" s="3">
        <v>40086</v>
      </c>
      <c r="B30" s="4">
        <v>-4.3499999999999996</v>
      </c>
      <c r="C30" s="4"/>
      <c r="D30" s="4"/>
    </row>
    <row r="31" spans="1:4" x14ac:dyDescent="0.25">
      <c r="A31" s="3">
        <v>40178</v>
      </c>
      <c r="B31" s="4">
        <v>-6.46</v>
      </c>
      <c r="C31" s="4"/>
      <c r="D31" s="4"/>
    </row>
    <row r="32" spans="1:4" x14ac:dyDescent="0.25">
      <c r="A32" s="3">
        <v>40268</v>
      </c>
      <c r="B32" s="4">
        <v>6.24</v>
      </c>
      <c r="C32" s="4"/>
      <c r="D32" s="4"/>
    </row>
    <row r="33" spans="1:4" x14ac:dyDescent="0.25">
      <c r="A33" s="3">
        <v>40359</v>
      </c>
      <c r="B33" s="4">
        <v>1.94</v>
      </c>
      <c r="C33" s="4"/>
      <c r="D33" s="4"/>
    </row>
    <row r="34" spans="1:4" x14ac:dyDescent="0.25">
      <c r="A34" s="3">
        <v>40451</v>
      </c>
      <c r="B34" s="4">
        <v>1.54</v>
      </c>
      <c r="C34" s="4"/>
      <c r="D34" s="4"/>
    </row>
    <row r="35" spans="1:4" x14ac:dyDescent="0.25">
      <c r="A35" s="3">
        <v>40543</v>
      </c>
      <c r="B35" s="4">
        <v>1.67</v>
      </c>
      <c r="C35" s="4"/>
      <c r="D35" s="4"/>
    </row>
    <row r="36" spans="1:4" x14ac:dyDescent="0.25">
      <c r="A36" s="3">
        <v>40633</v>
      </c>
      <c r="B36" s="4">
        <v>4.74</v>
      </c>
      <c r="C36" s="4"/>
      <c r="D36" s="4"/>
    </row>
    <row r="37" spans="1:4" x14ac:dyDescent="0.25">
      <c r="A37" s="3">
        <v>40724</v>
      </c>
      <c r="B37" s="4">
        <v>4.7300000000000004</v>
      </c>
      <c r="C37" s="4"/>
      <c r="D37" s="4"/>
    </row>
    <row r="38" spans="1:4" x14ac:dyDescent="0.25">
      <c r="A38" s="3">
        <v>40816</v>
      </c>
      <c r="B38" s="4">
        <v>3.05</v>
      </c>
      <c r="C38" s="4"/>
      <c r="D38" s="4"/>
    </row>
    <row r="39" spans="1:4" x14ac:dyDescent="0.25">
      <c r="A39" s="3">
        <v>40908</v>
      </c>
      <c r="B39" s="4">
        <v>1.32</v>
      </c>
      <c r="C39" s="4"/>
      <c r="D39" s="4"/>
    </row>
    <row r="40" spans="1:4" x14ac:dyDescent="0.25">
      <c r="A40" s="3">
        <v>40999</v>
      </c>
      <c r="B40" s="4">
        <v>6.7</v>
      </c>
      <c r="C40" s="4"/>
      <c r="D40" s="4"/>
    </row>
    <row r="41" spans="1:4" x14ac:dyDescent="0.25">
      <c r="A41" s="3">
        <v>41090</v>
      </c>
      <c r="B41" s="4">
        <v>3.04</v>
      </c>
      <c r="C41" s="4"/>
      <c r="D41" s="4"/>
    </row>
    <row r="42" spans="1:4" x14ac:dyDescent="0.25">
      <c r="A42" s="3">
        <v>41182</v>
      </c>
      <c r="B42" s="4">
        <v>3.03</v>
      </c>
      <c r="C42" s="4"/>
      <c r="D42" s="4"/>
    </row>
    <row r="43" spans="1:4" x14ac:dyDescent="0.25">
      <c r="A43" s="3">
        <v>41274</v>
      </c>
      <c r="B43" s="4">
        <v>2.7</v>
      </c>
      <c r="C43" s="4"/>
      <c r="D43" s="4"/>
    </row>
    <row r="44" spans="1:4" x14ac:dyDescent="0.25">
      <c r="A44" s="3">
        <v>41364</v>
      </c>
      <c r="B44" s="4">
        <v>7.3</v>
      </c>
      <c r="C44" s="4"/>
      <c r="D44" s="4"/>
    </row>
    <row r="45" spans="1:4" x14ac:dyDescent="0.25">
      <c r="A45" s="3">
        <v>41455</v>
      </c>
      <c r="B45" s="4">
        <v>7.57</v>
      </c>
      <c r="C45" s="4"/>
      <c r="D45" s="4"/>
    </row>
    <row r="46" spans="1:4" x14ac:dyDescent="0.25">
      <c r="A46" s="3">
        <v>41547</v>
      </c>
      <c r="B46" s="4">
        <v>6.5</v>
      </c>
      <c r="C46" s="4"/>
      <c r="D46" s="4"/>
    </row>
    <row r="47" spans="1:4" x14ac:dyDescent="0.25">
      <c r="A47" s="3">
        <v>41639</v>
      </c>
      <c r="B47" s="4">
        <v>5.77</v>
      </c>
      <c r="C47" s="4"/>
      <c r="D47" s="4"/>
    </row>
    <row r="48" spans="1:4" x14ac:dyDescent="0.25">
      <c r="A48" s="3">
        <v>41729</v>
      </c>
      <c r="B48" s="4">
        <v>9.7100000000000009</v>
      </c>
      <c r="C48" s="4"/>
      <c r="D48" s="4"/>
    </row>
    <row r="49" spans="1:4" x14ac:dyDescent="0.25">
      <c r="A49" s="3">
        <v>41820</v>
      </c>
      <c r="B49" s="4">
        <v>10.61</v>
      </c>
      <c r="C49" s="4"/>
      <c r="D49" s="4"/>
    </row>
    <row r="50" spans="1:4" x14ac:dyDescent="0.25">
      <c r="A50" s="3">
        <v>41912</v>
      </c>
      <c r="B50" s="4">
        <v>10.3</v>
      </c>
      <c r="C50" s="4"/>
      <c r="D50" s="4"/>
    </row>
    <row r="51" spans="1:4" x14ac:dyDescent="0.25">
      <c r="A51" s="3">
        <v>42004</v>
      </c>
      <c r="B51" s="4">
        <v>5.33</v>
      </c>
      <c r="C51" s="4"/>
      <c r="D51" s="4"/>
    </row>
    <row r="52" spans="1:4" x14ac:dyDescent="0.25">
      <c r="A52" s="3">
        <v>42094</v>
      </c>
      <c r="B52" s="4">
        <v>11.37</v>
      </c>
      <c r="C52" s="4"/>
      <c r="D52" s="4"/>
    </row>
    <row r="53" spans="1:4" x14ac:dyDescent="0.25">
      <c r="A53" s="3">
        <v>42185</v>
      </c>
      <c r="B53" s="4">
        <v>12.15</v>
      </c>
      <c r="C53" s="4"/>
      <c r="D53" s="4"/>
    </row>
    <row r="54" spans="1:4" x14ac:dyDescent="0.25">
      <c r="A54" s="3">
        <v>42277</v>
      </c>
      <c r="B54" s="4">
        <v>10.62</v>
      </c>
      <c r="C54" s="4"/>
      <c r="D54" s="4"/>
    </row>
    <row r="55" spans="1:4" x14ac:dyDescent="0.25">
      <c r="A55" s="3">
        <v>42369</v>
      </c>
      <c r="B55" s="4">
        <v>8.84</v>
      </c>
      <c r="C55" s="4"/>
      <c r="D55" s="4"/>
    </row>
    <row r="56" spans="1:4" x14ac:dyDescent="0.25">
      <c r="A56" s="3">
        <v>42460</v>
      </c>
      <c r="B56" s="4">
        <v>10.09</v>
      </c>
      <c r="C56" s="4"/>
      <c r="D56" s="4"/>
    </row>
    <row r="57" spans="1:4" x14ac:dyDescent="0.25">
      <c r="A57" s="3">
        <v>42551</v>
      </c>
      <c r="B57" s="4">
        <v>10.87</v>
      </c>
      <c r="C57" s="4"/>
      <c r="D57" s="4"/>
    </row>
    <row r="58" spans="1:4" x14ac:dyDescent="0.25">
      <c r="A58" s="3">
        <v>42643</v>
      </c>
      <c r="B58" s="4">
        <v>11.33</v>
      </c>
      <c r="C58" s="4"/>
      <c r="D58" s="4"/>
    </row>
    <row r="59" spans="1:4" x14ac:dyDescent="0.25">
      <c r="A59" s="3">
        <v>42735</v>
      </c>
      <c r="B59" s="4">
        <v>11.62</v>
      </c>
      <c r="C59" s="4"/>
      <c r="D59" s="4"/>
    </row>
    <row r="60" spans="1:4" x14ac:dyDescent="0.25">
      <c r="A60" s="3">
        <v>42825</v>
      </c>
      <c r="B60" s="4">
        <v>17.1327342780042</v>
      </c>
      <c r="C60" s="4"/>
      <c r="D60" s="4"/>
    </row>
    <row r="61" spans="1:4" x14ac:dyDescent="0.25">
      <c r="A61" s="3">
        <v>42916</v>
      </c>
      <c r="B61" s="4">
        <v>15.637089445853301</v>
      </c>
      <c r="C61" s="4"/>
      <c r="D61" s="4"/>
    </row>
    <row r="62" spans="1:4" x14ac:dyDescent="0.25">
      <c r="A62" s="3">
        <v>43008</v>
      </c>
      <c r="B62" s="4">
        <v>13.748088880964</v>
      </c>
      <c r="C62" s="4"/>
      <c r="D62" s="4"/>
    </row>
    <row r="63" spans="1:4" x14ac:dyDescent="0.25">
      <c r="A63" s="3">
        <v>43100</v>
      </c>
      <c r="B63" s="4">
        <v>11.180415870467501</v>
      </c>
      <c r="C63" s="4"/>
      <c r="D63" s="4"/>
    </row>
    <row r="64" spans="1:4" x14ac:dyDescent="0.25">
      <c r="A64" s="3">
        <v>43190</v>
      </c>
      <c r="B64" s="4">
        <v>12.6456486620483</v>
      </c>
      <c r="C64" s="4"/>
      <c r="D64" s="4"/>
    </row>
    <row r="65" spans="1:4" x14ac:dyDescent="0.25">
      <c r="A65" s="3">
        <v>43281</v>
      </c>
      <c r="B65" s="4">
        <v>11.200729474468799</v>
      </c>
      <c r="C65" s="4"/>
      <c r="D65" s="4"/>
    </row>
    <row r="66" spans="1:4" x14ac:dyDescent="0.25">
      <c r="A66" s="3">
        <v>43373</v>
      </c>
      <c r="B66" s="4">
        <v>9.0067981945042099</v>
      </c>
      <c r="C66" s="4"/>
      <c r="D66" s="4"/>
    </row>
    <row r="67" spans="1:4" x14ac:dyDescent="0.25">
      <c r="A67" s="3">
        <v>43465</v>
      </c>
      <c r="B67" s="4">
        <v>8.6251452417463188</v>
      </c>
      <c r="C67" s="4"/>
      <c r="D67" s="4"/>
    </row>
    <row r="68" spans="1:4" x14ac:dyDescent="0.25">
      <c r="A68" s="3">
        <v>43555</v>
      </c>
      <c r="B68" s="4">
        <v>9.8766384995692995</v>
      </c>
      <c r="C68" s="4"/>
      <c r="D68" s="4"/>
    </row>
    <row r="69" spans="1:4" x14ac:dyDescent="0.25">
      <c r="A69" s="3">
        <v>43646</v>
      </c>
      <c r="B69" s="4">
        <v>10.7100091929986</v>
      </c>
      <c r="C69" s="4"/>
      <c r="D69" s="4"/>
    </row>
    <row r="70" spans="1:4" x14ac:dyDescent="0.25">
      <c r="A70" s="3">
        <v>43738</v>
      </c>
      <c r="B70" s="4">
        <v>9.4683108003202605</v>
      </c>
      <c r="C70" s="4"/>
      <c r="D70" s="4"/>
    </row>
    <row r="71" spans="1:4" x14ac:dyDescent="0.25">
      <c r="A71" s="3">
        <v>43830</v>
      </c>
      <c r="B71" s="4">
        <v>8.1713496759701805</v>
      </c>
      <c r="C71" s="4"/>
      <c r="D71" s="4"/>
    </row>
    <row r="72" spans="1:4" x14ac:dyDescent="0.25">
      <c r="A72" s="3">
        <v>43921</v>
      </c>
      <c r="B72" s="4">
        <v>-3.0552375196667199</v>
      </c>
      <c r="C72" s="4"/>
      <c r="D72" s="4"/>
    </row>
    <row r="73" spans="1:4" x14ac:dyDescent="0.25">
      <c r="A73" s="3">
        <v>44012</v>
      </c>
      <c r="B73" s="4">
        <v>9.9044581704860093</v>
      </c>
      <c r="C73" s="4"/>
      <c r="D73" s="4"/>
    </row>
    <row r="74" spans="1:4" x14ac:dyDescent="0.25">
      <c r="A74" s="3">
        <v>44104</v>
      </c>
      <c r="B74" s="4">
        <v>8.7595442734820192</v>
      </c>
      <c r="C74" s="4"/>
      <c r="D74" s="4"/>
    </row>
    <row r="75" spans="1:4" x14ac:dyDescent="0.25">
      <c r="A75" s="3">
        <v>44196</v>
      </c>
      <c r="B75" s="4">
        <v>8.1674197651004103</v>
      </c>
      <c r="C75" s="4"/>
      <c r="D75" s="4"/>
    </row>
    <row r="76" spans="1:4" x14ac:dyDescent="0.25">
      <c r="A76" s="3">
        <v>44286</v>
      </c>
      <c r="B76" s="4">
        <v>11.0082126057543</v>
      </c>
      <c r="C76" s="4"/>
      <c r="D76" s="4"/>
    </row>
    <row r="77" spans="1:4" x14ac:dyDescent="0.25">
      <c r="A77" s="3">
        <v>44377</v>
      </c>
      <c r="B77" s="4">
        <v>10.0188278248314</v>
      </c>
      <c r="C77" s="4"/>
      <c r="D77" s="4"/>
    </row>
    <row r="78" spans="1:4" x14ac:dyDescent="0.25">
      <c r="A78" s="3">
        <v>44469</v>
      </c>
      <c r="B78" s="4">
        <v>10.031345325419801</v>
      </c>
      <c r="C78" s="4"/>
      <c r="D78" s="4"/>
    </row>
    <row r="79" spans="1:4" x14ac:dyDescent="0.25">
      <c r="A79" s="3">
        <v>44561</v>
      </c>
      <c r="B79" s="4">
        <v>10.876483260027801</v>
      </c>
      <c r="C79" s="4"/>
      <c r="D79" s="4"/>
    </row>
    <row r="80" spans="1:4" x14ac:dyDescent="0.25">
      <c r="A80" s="3">
        <v>44651</v>
      </c>
      <c r="B80" s="4">
        <v>9.451266815550829</v>
      </c>
      <c r="C80" s="4"/>
      <c r="D80" s="4"/>
    </row>
    <row r="81" spans="1:4" x14ac:dyDescent="0.25">
      <c r="A81" s="3">
        <v>44742</v>
      </c>
      <c r="B81" s="4">
        <v>6.7581730170035703</v>
      </c>
      <c r="C81" s="4"/>
      <c r="D81" s="4"/>
    </row>
    <row r="82" spans="1:4" x14ac:dyDescent="0.25">
      <c r="A82" s="3">
        <v>44834</v>
      </c>
      <c r="B82" s="4">
        <v>-6.8884926321911495</v>
      </c>
      <c r="C82" s="4"/>
      <c r="D82" s="4"/>
    </row>
    <row r="83" spans="1:4" x14ac:dyDescent="0.25">
      <c r="A83" s="3">
        <v>44926</v>
      </c>
      <c r="B83" s="4">
        <v>14.0007573961168</v>
      </c>
      <c r="C83" s="4"/>
      <c r="D83" s="4"/>
    </row>
    <row r="84" spans="1:4" x14ac:dyDescent="0.25">
      <c r="A84" s="3">
        <v>45016</v>
      </c>
      <c r="B84" s="4">
        <v>16.0514846819448</v>
      </c>
      <c r="C84" s="4"/>
      <c r="D84" s="4"/>
    </row>
    <row r="85" spans="1:4" x14ac:dyDescent="0.25">
      <c r="A85" s="3">
        <v>45107</v>
      </c>
      <c r="B85" s="4">
        <v>14.6151454041165</v>
      </c>
      <c r="C85" s="4"/>
      <c r="D85" s="4"/>
    </row>
    <row r="86" spans="1:4" x14ac:dyDescent="0.25">
      <c r="A86" s="3">
        <v>45199</v>
      </c>
      <c r="B86" s="4">
        <v>16.3490919040152</v>
      </c>
      <c r="C86" s="4"/>
      <c r="D86" s="4"/>
    </row>
    <row r="87" spans="1:4" x14ac:dyDescent="0.25">
      <c r="A87" s="10"/>
    </row>
    <row r="88" spans="1:4" x14ac:dyDescent="0.25">
      <c r="A88" s="10"/>
    </row>
    <row r="89" spans="1:4" x14ac:dyDescent="0.25">
      <c r="A89" s="10"/>
    </row>
    <row r="90" spans="1:4" x14ac:dyDescent="0.25">
      <c r="A90" s="10"/>
    </row>
    <row r="91" spans="1:4" x14ac:dyDescent="0.25">
      <c r="A91" s="10"/>
    </row>
    <row r="92" spans="1:4" x14ac:dyDescent="0.25">
      <c r="A92" s="10"/>
    </row>
    <row r="93" spans="1:4" x14ac:dyDescent="0.25">
      <c r="A93" s="10"/>
    </row>
    <row r="94" spans="1:4" x14ac:dyDescent="0.25">
      <c r="A94" s="10"/>
    </row>
    <row r="95" spans="1:4" x14ac:dyDescent="0.25">
      <c r="A95" s="10"/>
    </row>
    <row r="96" spans="1:4" x14ac:dyDescent="0.25">
      <c r="A96" s="10"/>
    </row>
    <row r="97" spans="1:1" x14ac:dyDescent="0.25">
      <c r="A97" s="10"/>
    </row>
    <row r="98" spans="1:1" x14ac:dyDescent="0.25">
      <c r="A98" s="10"/>
    </row>
    <row r="99" spans="1:1" x14ac:dyDescent="0.25">
      <c r="A99" s="10"/>
    </row>
    <row r="100" spans="1:1" x14ac:dyDescent="0.25">
      <c r="A100" s="10"/>
    </row>
    <row r="101" spans="1:1" x14ac:dyDescent="0.25">
      <c r="A101" s="10"/>
    </row>
    <row r="102" spans="1:1" x14ac:dyDescent="0.25">
      <c r="A102" s="10"/>
    </row>
    <row r="103" spans="1:1" x14ac:dyDescent="0.25">
      <c r="A103" s="10"/>
    </row>
    <row r="104" spans="1:1" x14ac:dyDescent="0.25">
      <c r="A104" s="10"/>
    </row>
    <row r="105" spans="1:1" x14ac:dyDescent="0.25">
      <c r="A105" s="10"/>
    </row>
    <row r="106" spans="1:1" x14ac:dyDescent="0.25">
      <c r="A106" s="10"/>
    </row>
    <row r="107" spans="1:1" x14ac:dyDescent="0.25">
      <c r="A107" s="10"/>
    </row>
    <row r="108" spans="1:1" x14ac:dyDescent="0.25">
      <c r="A108" s="10"/>
    </row>
    <row r="109" spans="1:1" x14ac:dyDescent="0.25">
      <c r="A109" s="10"/>
    </row>
    <row r="110" spans="1:1" x14ac:dyDescent="0.25">
      <c r="A110" s="10"/>
    </row>
    <row r="111" spans="1:1" x14ac:dyDescent="0.25">
      <c r="A111" s="10"/>
    </row>
    <row r="112" spans="1:1" x14ac:dyDescent="0.25">
      <c r="A112" s="10"/>
    </row>
    <row r="113" spans="1:1" x14ac:dyDescent="0.25">
      <c r="A113" s="10"/>
    </row>
    <row r="114" spans="1:1" x14ac:dyDescent="0.25">
      <c r="A114" s="10"/>
    </row>
    <row r="115" spans="1:1" x14ac:dyDescent="0.25">
      <c r="A115" s="10"/>
    </row>
    <row r="116" spans="1:1" x14ac:dyDescent="0.25">
      <c r="A116" s="10"/>
    </row>
    <row r="117" spans="1:1" x14ac:dyDescent="0.25">
      <c r="A117" s="10"/>
    </row>
    <row r="118" spans="1:1" x14ac:dyDescent="0.25">
      <c r="A118" s="10"/>
    </row>
    <row r="119" spans="1:1" x14ac:dyDescent="0.25">
      <c r="A119" s="10"/>
    </row>
    <row r="120" spans="1:1" x14ac:dyDescent="0.25">
      <c r="A120" s="10"/>
    </row>
    <row r="121" spans="1:1" x14ac:dyDescent="0.25">
      <c r="A121" s="10"/>
    </row>
    <row r="122" spans="1:1" x14ac:dyDescent="0.25">
      <c r="A122" s="10"/>
    </row>
    <row r="123" spans="1:1" x14ac:dyDescent="0.25">
      <c r="A123" s="10"/>
    </row>
    <row r="124" spans="1:1" x14ac:dyDescent="0.25">
      <c r="A124" s="10"/>
    </row>
    <row r="125" spans="1:1" x14ac:dyDescent="0.25">
      <c r="A125" s="10"/>
    </row>
    <row r="126" spans="1:1" x14ac:dyDescent="0.25">
      <c r="A126" s="10"/>
    </row>
    <row r="127" spans="1:1" x14ac:dyDescent="0.25">
      <c r="A127" s="10"/>
    </row>
    <row r="128" spans="1:1" x14ac:dyDescent="0.25">
      <c r="A128" s="10"/>
    </row>
    <row r="129" spans="1:1" x14ac:dyDescent="0.25">
      <c r="A129" s="10"/>
    </row>
    <row r="130" spans="1:1" x14ac:dyDescent="0.25">
      <c r="A130" s="10"/>
    </row>
    <row r="131" spans="1:1" x14ac:dyDescent="0.25">
      <c r="A131" s="10"/>
    </row>
    <row r="132" spans="1:1" x14ac:dyDescent="0.25">
      <c r="A132" s="10"/>
    </row>
    <row r="133" spans="1:1" x14ac:dyDescent="0.25">
      <c r="A133" s="10"/>
    </row>
    <row r="134" spans="1:1" x14ac:dyDescent="0.25">
      <c r="A134" s="10"/>
    </row>
    <row r="135" spans="1:1" x14ac:dyDescent="0.25">
      <c r="A135" s="10"/>
    </row>
    <row r="136" spans="1:1" x14ac:dyDescent="0.25">
      <c r="A136" s="10"/>
    </row>
    <row r="137" spans="1:1" x14ac:dyDescent="0.25">
      <c r="A137" s="10"/>
    </row>
    <row r="138" spans="1:1" x14ac:dyDescent="0.25">
      <c r="A138" s="10"/>
    </row>
    <row r="139" spans="1:1" x14ac:dyDescent="0.25">
      <c r="A139" s="10"/>
    </row>
    <row r="140" spans="1:1" x14ac:dyDescent="0.25">
      <c r="A140" s="10"/>
    </row>
    <row r="141" spans="1:1" x14ac:dyDescent="0.25">
      <c r="A141" s="10"/>
    </row>
    <row r="142" spans="1:1" x14ac:dyDescent="0.25">
      <c r="A142" s="10"/>
    </row>
    <row r="143" spans="1:1" x14ac:dyDescent="0.25">
      <c r="A143" s="10"/>
    </row>
    <row r="144" spans="1:1" x14ac:dyDescent="0.25">
      <c r="A144" s="10"/>
    </row>
    <row r="145" spans="1:1" x14ac:dyDescent="0.25">
      <c r="A145" s="10"/>
    </row>
    <row r="146" spans="1:1" x14ac:dyDescent="0.25">
      <c r="A146" s="10"/>
    </row>
    <row r="147" spans="1:1" x14ac:dyDescent="0.25">
      <c r="A147" s="10"/>
    </row>
    <row r="148" spans="1:1" x14ac:dyDescent="0.25">
      <c r="A148" s="10"/>
    </row>
    <row r="149" spans="1:1" x14ac:dyDescent="0.25">
      <c r="A149" s="10"/>
    </row>
    <row r="150" spans="1:1" x14ac:dyDescent="0.25">
      <c r="A150" s="10"/>
    </row>
    <row r="151" spans="1:1" x14ac:dyDescent="0.25">
      <c r="A151" s="10"/>
    </row>
    <row r="152" spans="1:1" x14ac:dyDescent="0.25">
      <c r="A152" s="10"/>
    </row>
    <row r="153" spans="1:1" x14ac:dyDescent="0.25">
      <c r="A153" s="10"/>
    </row>
    <row r="154" spans="1:1" x14ac:dyDescent="0.25">
      <c r="A154" s="10"/>
    </row>
    <row r="155" spans="1:1" x14ac:dyDescent="0.25">
      <c r="A155" s="10"/>
    </row>
    <row r="156" spans="1:1" x14ac:dyDescent="0.25">
      <c r="A156" s="10"/>
    </row>
    <row r="157" spans="1:1" x14ac:dyDescent="0.25">
      <c r="A157" s="10"/>
    </row>
    <row r="158" spans="1:1" x14ac:dyDescent="0.25">
      <c r="A158" s="10"/>
    </row>
    <row r="159" spans="1:1" x14ac:dyDescent="0.25">
      <c r="A159" s="10"/>
    </row>
    <row r="160" spans="1:1" x14ac:dyDescent="0.25">
      <c r="A160" s="10"/>
    </row>
    <row r="161" spans="1:1" x14ac:dyDescent="0.25">
      <c r="A161" s="10"/>
    </row>
    <row r="162" spans="1:1" x14ac:dyDescent="0.25">
      <c r="A162" s="10"/>
    </row>
    <row r="163" spans="1:1" x14ac:dyDescent="0.25">
      <c r="A163" s="10"/>
    </row>
  </sheetData>
  <mergeCells count="3">
    <mergeCell ref="B2:D2"/>
    <mergeCell ref="A1:D1"/>
    <mergeCell ref="B3:D3"/>
  </mergeCells>
  <hyperlinks>
    <hyperlink ref="D4" location="Indhold!A1" display="Tilbage til Indhold" xr:uid="{00000000-0004-0000-1800-00000000000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dimension ref="A1:M217"/>
  <sheetViews>
    <sheetView zoomScaleNormal="100" workbookViewId="0">
      <selection sqref="A1:J1"/>
    </sheetView>
  </sheetViews>
  <sheetFormatPr defaultColWidth="9.140625" defaultRowHeight="13.5" x14ac:dyDescent="0.25"/>
  <cols>
    <col min="1" max="1" width="11" style="10" bestFit="1" customWidth="1"/>
    <col min="2" max="2" width="21.42578125" style="8" bestFit="1" customWidth="1"/>
    <col min="3" max="3" width="16.5703125" style="8" bestFit="1" customWidth="1"/>
    <col min="4" max="4" width="17.7109375" style="8" bestFit="1" customWidth="1"/>
    <col min="5" max="5" width="12.7109375" style="8" customWidth="1"/>
    <col min="6" max="6" width="11.7109375" style="8" customWidth="1"/>
    <col min="7" max="8" width="10.28515625" style="8" customWidth="1"/>
    <col min="9" max="9" width="17.28515625" style="8" customWidth="1"/>
    <col min="10" max="10" width="17.42578125" style="8" customWidth="1"/>
    <col min="11" max="11" width="22.42578125" style="8" customWidth="1"/>
    <col min="12" max="12" width="15.42578125" style="8" bestFit="1" customWidth="1"/>
    <col min="13" max="13" width="19.28515625" style="8" customWidth="1"/>
    <col min="14" max="16384" width="9.140625" style="8"/>
  </cols>
  <sheetData>
    <row r="1" spans="1:13" ht="26.25" customHeight="1" thickBot="1" x14ac:dyDescent="0.3">
      <c r="A1" s="109" t="s">
        <v>114</v>
      </c>
      <c r="B1" s="110"/>
      <c r="C1" s="110"/>
      <c r="D1" s="110"/>
      <c r="E1" s="110"/>
      <c r="F1" s="110"/>
      <c r="G1" s="110"/>
      <c r="H1" s="110"/>
      <c r="I1" s="110"/>
      <c r="J1" s="110"/>
      <c r="K1" s="19"/>
      <c r="L1" s="19"/>
      <c r="M1" s="19"/>
    </row>
    <row r="2" spans="1:13" ht="62.45" customHeight="1" x14ac:dyDescent="0.25">
      <c r="A2" s="11" t="s">
        <v>24</v>
      </c>
      <c r="B2" s="104" t="s">
        <v>147</v>
      </c>
      <c r="C2" s="104"/>
      <c r="D2" s="104"/>
      <c r="E2" s="104"/>
      <c r="F2" s="104"/>
      <c r="G2" s="104"/>
      <c r="H2" s="104"/>
      <c r="I2" s="104"/>
      <c r="J2" s="104"/>
      <c r="K2" s="14"/>
      <c r="L2" s="14"/>
      <c r="M2" s="14"/>
    </row>
    <row r="3" spans="1:13" ht="15" customHeight="1" x14ac:dyDescent="0.25">
      <c r="A3" s="12" t="s">
        <v>25</v>
      </c>
      <c r="B3" s="116" t="s">
        <v>67</v>
      </c>
      <c r="C3" s="116"/>
      <c r="D3" s="116"/>
      <c r="E3" s="116"/>
      <c r="F3" s="116"/>
      <c r="G3" s="116"/>
      <c r="H3" s="116"/>
      <c r="I3" s="116"/>
      <c r="J3" s="116"/>
    </row>
    <row r="4" spans="1:13" x14ac:dyDescent="0.25">
      <c r="A4" s="8"/>
      <c r="I4" s="16"/>
      <c r="J4" s="13" t="s">
        <v>35</v>
      </c>
      <c r="K4" s="16"/>
    </row>
    <row r="5" spans="1:13" x14ac:dyDescent="0.25">
      <c r="A5" s="8"/>
    </row>
    <row r="6" spans="1:13" x14ac:dyDescent="0.25">
      <c r="A6" s="23" t="s">
        <v>33</v>
      </c>
      <c r="B6" s="23" t="s">
        <v>140</v>
      </c>
      <c r="C6" s="23" t="s">
        <v>141</v>
      </c>
      <c r="D6" s="37" t="s">
        <v>142</v>
      </c>
    </row>
    <row r="7" spans="1:13" x14ac:dyDescent="0.25">
      <c r="A7" s="6">
        <v>26023</v>
      </c>
      <c r="B7" s="7">
        <v>-4.2893619583379172E-2</v>
      </c>
      <c r="C7" s="7">
        <v>-5.3759742108848957E-2</v>
      </c>
      <c r="D7" s="33">
        <v>-3.2027497057909395E-2</v>
      </c>
    </row>
    <row r="8" spans="1:13" x14ac:dyDescent="0.25">
      <c r="A8" s="6">
        <v>26114</v>
      </c>
      <c r="B8" s="7">
        <v>-6.0506682602244913E-2</v>
      </c>
      <c r="C8" s="7">
        <v>-3.2395804237979428E-2</v>
      </c>
      <c r="D8" s="33">
        <v>-8.8617560966510397E-2</v>
      </c>
    </row>
    <row r="9" spans="1:13" x14ac:dyDescent="0.25">
      <c r="A9" s="6">
        <v>26206</v>
      </c>
      <c r="B9" s="7">
        <v>1.165879482068511E-2</v>
      </c>
      <c r="C9" s="7">
        <v>0.10887328723014542</v>
      </c>
      <c r="D9" s="33">
        <v>-8.5555697588775195E-2</v>
      </c>
    </row>
    <row r="10" spans="1:13" x14ac:dyDescent="0.25">
      <c r="A10" s="6">
        <v>26298</v>
      </c>
      <c r="B10" s="7">
        <v>0.11875185404697083</v>
      </c>
      <c r="C10" s="7">
        <v>0.29085123761040588</v>
      </c>
      <c r="D10" s="33">
        <v>-5.3347529516464223E-2</v>
      </c>
    </row>
    <row r="11" spans="1:13" x14ac:dyDescent="0.25">
      <c r="A11" s="6">
        <v>26389</v>
      </c>
      <c r="B11" s="7">
        <v>0.29121441987050167</v>
      </c>
      <c r="C11" s="7">
        <v>0.54223095516944286</v>
      </c>
      <c r="D11" s="33">
        <v>4.0197884571560441E-2</v>
      </c>
    </row>
    <row r="12" spans="1:13" x14ac:dyDescent="0.25">
      <c r="A12" s="6">
        <v>26480</v>
      </c>
      <c r="B12" s="7">
        <v>0.28306367600023502</v>
      </c>
      <c r="C12" s="7">
        <v>0.42108203647100395</v>
      </c>
      <c r="D12" s="33">
        <v>0.14504531552946606</v>
      </c>
    </row>
    <row r="13" spans="1:13" x14ac:dyDescent="0.25">
      <c r="A13" s="6">
        <v>26572</v>
      </c>
      <c r="B13" s="7">
        <v>0.43184749878257267</v>
      </c>
      <c r="C13" s="7">
        <v>0.51791342869462831</v>
      </c>
      <c r="D13" s="33">
        <v>0.34578156887051709</v>
      </c>
    </row>
    <row r="14" spans="1:13" x14ac:dyDescent="0.25">
      <c r="A14" s="6">
        <v>26664</v>
      </c>
      <c r="B14" s="7">
        <v>0.56380390650720313</v>
      </c>
      <c r="C14" s="7">
        <v>0.61216470950315238</v>
      </c>
      <c r="D14" s="33">
        <v>0.515443103511254</v>
      </c>
    </row>
    <row r="15" spans="1:13" x14ac:dyDescent="0.25">
      <c r="A15" s="6">
        <v>26754</v>
      </c>
      <c r="B15" s="7">
        <v>0.6426054106245972</v>
      </c>
      <c r="C15" s="7">
        <v>0.64494305854040557</v>
      </c>
      <c r="D15" s="33">
        <v>0.64026776270878882</v>
      </c>
    </row>
    <row r="16" spans="1:13" x14ac:dyDescent="0.25">
      <c r="A16" s="6">
        <v>26845</v>
      </c>
      <c r="B16" s="7">
        <v>0.85739651229547531</v>
      </c>
      <c r="C16" s="7">
        <v>0.8750742628856365</v>
      </c>
      <c r="D16" s="33">
        <v>0.83971876170531412</v>
      </c>
    </row>
    <row r="17" spans="1:4" x14ac:dyDescent="0.25">
      <c r="A17" s="6">
        <v>26937</v>
      </c>
      <c r="B17" s="7">
        <v>0.76509636151661531</v>
      </c>
      <c r="C17" s="7">
        <v>0.64386497508718299</v>
      </c>
      <c r="D17" s="33">
        <v>0.88632774794604752</v>
      </c>
    </row>
    <row r="18" spans="1:4" x14ac:dyDescent="0.25">
      <c r="A18" s="6">
        <v>27029</v>
      </c>
      <c r="B18" s="7">
        <v>0.73263299539057436</v>
      </c>
      <c r="C18" s="7">
        <v>0.48242568907814892</v>
      </c>
      <c r="D18" s="33">
        <v>0.98284030170299974</v>
      </c>
    </row>
    <row r="19" spans="1:4" x14ac:dyDescent="0.25">
      <c r="A19" s="6">
        <v>27119</v>
      </c>
      <c r="B19" s="7">
        <v>0.44828215918768388</v>
      </c>
      <c r="C19" s="7">
        <v>-8.4875369584102578E-3</v>
      </c>
      <c r="D19" s="33">
        <v>0.90505185533377797</v>
      </c>
    </row>
    <row r="20" spans="1:4" x14ac:dyDescent="0.25">
      <c r="A20" s="6">
        <v>27210</v>
      </c>
      <c r="B20" s="7">
        <v>0.33036636205312586</v>
      </c>
      <c r="C20" s="7">
        <v>-0.17351044069456731</v>
      </c>
      <c r="D20" s="33">
        <v>0.83424316480081906</v>
      </c>
    </row>
    <row r="21" spans="1:4" x14ac:dyDescent="0.25">
      <c r="A21" s="6">
        <v>27302</v>
      </c>
      <c r="B21" s="7">
        <v>0.29931272318884072</v>
      </c>
      <c r="C21" s="7">
        <v>-0.11037091257598126</v>
      </c>
      <c r="D21" s="33">
        <v>0.70899635895366275</v>
      </c>
    </row>
    <row r="22" spans="1:4" x14ac:dyDescent="0.25">
      <c r="A22" s="6">
        <v>27394</v>
      </c>
      <c r="B22" s="7">
        <v>0.42270163001927552</v>
      </c>
      <c r="C22" s="7">
        <v>0.16787641689440003</v>
      </c>
      <c r="D22" s="33">
        <v>0.67752684314415101</v>
      </c>
    </row>
    <row r="23" spans="1:4" x14ac:dyDescent="0.25">
      <c r="A23" s="6">
        <v>27484</v>
      </c>
      <c r="B23" s="7">
        <v>0.42045936711026272</v>
      </c>
      <c r="C23" s="7">
        <v>0.23094765153333016</v>
      </c>
      <c r="D23" s="33">
        <v>0.60997108268719524</v>
      </c>
    </row>
    <row r="24" spans="1:4" x14ac:dyDescent="0.25">
      <c r="A24" s="6">
        <v>27575</v>
      </c>
      <c r="B24" s="7">
        <v>0.53485230483079405</v>
      </c>
      <c r="C24" s="7">
        <v>0.40878263132693793</v>
      </c>
      <c r="D24" s="33">
        <v>0.66092197833465027</v>
      </c>
    </row>
    <row r="25" spans="1:4" x14ac:dyDescent="0.25">
      <c r="A25" s="6">
        <v>27667</v>
      </c>
      <c r="B25" s="7">
        <v>0.49634636973408386</v>
      </c>
      <c r="C25" s="7">
        <v>0.28368729294457568</v>
      </c>
      <c r="D25" s="33">
        <v>0.70900544652359199</v>
      </c>
    </row>
    <row r="26" spans="1:4" x14ac:dyDescent="0.25">
      <c r="A26" s="6">
        <v>27759</v>
      </c>
      <c r="B26" s="7">
        <v>0.45856283416039223</v>
      </c>
      <c r="C26" s="7">
        <v>0.22261399982765581</v>
      </c>
      <c r="D26" s="33">
        <v>0.69451166849312862</v>
      </c>
    </row>
    <row r="27" spans="1:4" x14ac:dyDescent="0.25">
      <c r="A27" s="6">
        <v>27850</v>
      </c>
      <c r="B27" s="7">
        <v>0.42801489375402502</v>
      </c>
      <c r="C27" s="7">
        <v>0.15234149474919229</v>
      </c>
      <c r="D27" s="33">
        <v>0.7036882927588578</v>
      </c>
    </row>
    <row r="28" spans="1:4" x14ac:dyDescent="0.25">
      <c r="A28" s="6">
        <v>27941</v>
      </c>
      <c r="B28" s="7">
        <v>0.5254913934400347</v>
      </c>
      <c r="C28" s="7">
        <v>0.25893857361970812</v>
      </c>
      <c r="D28" s="33">
        <v>0.79204421326036123</v>
      </c>
    </row>
    <row r="29" spans="1:4" x14ac:dyDescent="0.25">
      <c r="A29" s="6">
        <v>28033</v>
      </c>
      <c r="B29" s="7">
        <v>0.5024432939764284</v>
      </c>
      <c r="C29" s="7">
        <v>0.23687414139206436</v>
      </c>
      <c r="D29" s="33">
        <v>0.76801244656079237</v>
      </c>
    </row>
    <row r="30" spans="1:4" x14ac:dyDescent="0.25">
      <c r="A30" s="6">
        <v>28125</v>
      </c>
      <c r="B30" s="7">
        <v>0.52052027851854143</v>
      </c>
      <c r="C30" s="7">
        <v>0.24829647171988267</v>
      </c>
      <c r="D30" s="33">
        <v>0.79274408531720031</v>
      </c>
    </row>
    <row r="31" spans="1:4" x14ac:dyDescent="0.25">
      <c r="A31" s="6">
        <v>28215</v>
      </c>
      <c r="B31" s="7">
        <v>0.57198269989870543</v>
      </c>
      <c r="C31" s="7">
        <v>0.41714023102591147</v>
      </c>
      <c r="D31" s="33">
        <v>0.7268251687714995</v>
      </c>
    </row>
    <row r="32" spans="1:4" x14ac:dyDescent="0.25">
      <c r="A32" s="6">
        <v>28306</v>
      </c>
      <c r="B32" s="7">
        <v>0.55948648262795642</v>
      </c>
      <c r="C32" s="7">
        <v>0.48476527765053357</v>
      </c>
      <c r="D32" s="33">
        <v>0.63420768760537916</v>
      </c>
    </row>
    <row r="33" spans="1:4" x14ac:dyDescent="0.25">
      <c r="A33" s="6">
        <v>28398</v>
      </c>
      <c r="B33" s="7">
        <v>0.61113164030439471</v>
      </c>
      <c r="C33" s="7">
        <v>0.6382842072777144</v>
      </c>
      <c r="D33" s="33">
        <v>0.58397907333107513</v>
      </c>
    </row>
    <row r="34" spans="1:4" x14ac:dyDescent="0.25">
      <c r="A34" s="6">
        <v>28490</v>
      </c>
      <c r="B34" s="7">
        <v>0.65802508944614646</v>
      </c>
      <c r="C34" s="7">
        <v>0.76315999699613446</v>
      </c>
      <c r="D34" s="33">
        <v>0.55289018189615846</v>
      </c>
    </row>
    <row r="35" spans="1:4" x14ac:dyDescent="0.25">
      <c r="A35" s="6">
        <v>28580</v>
      </c>
      <c r="B35" s="7">
        <v>0.69722086041021158</v>
      </c>
      <c r="C35" s="7">
        <v>0.85943788850730218</v>
      </c>
      <c r="D35" s="33">
        <v>0.53500383231312099</v>
      </c>
    </row>
    <row r="36" spans="1:4" x14ac:dyDescent="0.25">
      <c r="A36" s="6">
        <v>28671</v>
      </c>
      <c r="B36" s="7">
        <v>0.74015752233300769</v>
      </c>
      <c r="C36" s="7">
        <v>0.91735500489425148</v>
      </c>
      <c r="D36" s="33">
        <v>0.56296003977176401</v>
      </c>
    </row>
    <row r="37" spans="1:4" x14ac:dyDescent="0.25">
      <c r="A37" s="6">
        <v>28763</v>
      </c>
      <c r="B37" s="7">
        <v>0.75935189896687061</v>
      </c>
      <c r="C37" s="7">
        <v>0.88578957917111167</v>
      </c>
      <c r="D37" s="33">
        <v>0.63291421876262954</v>
      </c>
    </row>
    <row r="38" spans="1:4" x14ac:dyDescent="0.25">
      <c r="A38" s="6">
        <v>28855</v>
      </c>
      <c r="B38" s="7">
        <v>0.82860457788899888</v>
      </c>
      <c r="C38" s="7">
        <v>0.94667764805967725</v>
      </c>
      <c r="D38" s="33">
        <v>0.71053150771832052</v>
      </c>
    </row>
    <row r="39" spans="1:4" x14ac:dyDescent="0.25">
      <c r="A39" s="6">
        <v>28945</v>
      </c>
      <c r="B39" s="7">
        <v>0.96955681656099357</v>
      </c>
      <c r="C39" s="7">
        <v>1.1436520538417141</v>
      </c>
      <c r="D39" s="33">
        <v>0.79546157928027295</v>
      </c>
    </row>
    <row r="40" spans="1:4" x14ac:dyDescent="0.25">
      <c r="A40" s="6">
        <v>29036</v>
      </c>
      <c r="B40" s="7">
        <v>0.92982809529087351</v>
      </c>
      <c r="C40" s="7">
        <v>1.0936479368102354</v>
      </c>
      <c r="D40" s="33">
        <v>0.76600825377151149</v>
      </c>
    </row>
    <row r="41" spans="1:4" x14ac:dyDescent="0.25">
      <c r="A41" s="6">
        <v>29128</v>
      </c>
      <c r="B41" s="7">
        <v>0.73546965107050943</v>
      </c>
      <c r="C41" s="7">
        <v>0.80646971980197024</v>
      </c>
      <c r="D41" s="33">
        <v>0.66446958233904874</v>
      </c>
    </row>
    <row r="42" spans="1:4" x14ac:dyDescent="0.25">
      <c r="A42" s="6">
        <v>29220</v>
      </c>
      <c r="B42" s="7">
        <v>0.58366520561817703</v>
      </c>
      <c r="C42" s="7">
        <v>0.54689972788676777</v>
      </c>
      <c r="D42" s="33">
        <v>0.62043068334958629</v>
      </c>
    </row>
    <row r="43" spans="1:4" x14ac:dyDescent="0.25">
      <c r="A43" s="6">
        <v>29311</v>
      </c>
      <c r="B43" s="7">
        <v>0.30338629272924489</v>
      </c>
      <c r="C43" s="7">
        <v>9.3942423975721695E-2</v>
      </c>
      <c r="D43" s="33">
        <v>0.51283016148276805</v>
      </c>
    </row>
    <row r="44" spans="1:4" x14ac:dyDescent="0.25">
      <c r="A44" s="6">
        <v>29402</v>
      </c>
      <c r="B44" s="7">
        <v>0.32260867055473041</v>
      </c>
      <c r="C44" s="7">
        <v>0.20111134844142406</v>
      </c>
      <c r="D44" s="33">
        <v>0.44410599266803674</v>
      </c>
    </row>
    <row r="45" spans="1:4" x14ac:dyDescent="0.25">
      <c r="A45" s="6">
        <v>29494</v>
      </c>
      <c r="B45" s="7">
        <v>-1.2443055086948126E-2</v>
      </c>
      <c r="C45" s="7">
        <v>-2.1868142034920827E-2</v>
      </c>
      <c r="D45" s="33">
        <v>-3.0179681389754238E-3</v>
      </c>
    </row>
    <row r="46" spans="1:4" x14ac:dyDescent="0.25">
      <c r="A46" s="6">
        <v>29586</v>
      </c>
      <c r="B46" s="7">
        <v>-0.62221050244954124</v>
      </c>
      <c r="C46" s="7">
        <v>-0.28449910063907791</v>
      </c>
      <c r="D46" s="33">
        <v>-0.95992190426000457</v>
      </c>
    </row>
    <row r="47" spans="1:4" x14ac:dyDescent="0.25">
      <c r="A47" s="6">
        <v>29676</v>
      </c>
      <c r="B47" s="7">
        <v>-1.1698940365792425</v>
      </c>
      <c r="C47" s="7">
        <v>-0.89651450863702886</v>
      </c>
      <c r="D47" s="33">
        <v>-1.4432735645214561</v>
      </c>
    </row>
    <row r="48" spans="1:4" x14ac:dyDescent="0.25">
      <c r="A48" s="6">
        <v>29767</v>
      </c>
      <c r="B48" s="7">
        <v>-1.47033904592011</v>
      </c>
      <c r="C48" s="7">
        <v>-1.276659805058173</v>
      </c>
      <c r="D48" s="33">
        <v>-1.6640182867820468</v>
      </c>
    </row>
    <row r="49" spans="1:4" x14ac:dyDescent="0.25">
      <c r="A49" s="6">
        <v>29859</v>
      </c>
      <c r="B49" s="7">
        <v>-1.5679340587299913</v>
      </c>
      <c r="C49" s="7">
        <v>-1.3514868174864965</v>
      </c>
      <c r="D49" s="33">
        <v>-1.7843812999734863</v>
      </c>
    </row>
    <row r="50" spans="1:4" x14ac:dyDescent="0.25">
      <c r="A50" s="6">
        <v>29951</v>
      </c>
      <c r="B50" s="7">
        <v>-1.7627548790019398</v>
      </c>
      <c r="C50" s="7">
        <v>-1.608153684029209</v>
      </c>
      <c r="D50" s="33">
        <v>-1.9173560739746704</v>
      </c>
    </row>
    <row r="51" spans="1:4" x14ac:dyDescent="0.25">
      <c r="A51" s="6">
        <v>30041</v>
      </c>
      <c r="B51" s="7">
        <v>-1.922778296586092</v>
      </c>
      <c r="C51" s="7">
        <v>-1.802714344806684</v>
      </c>
      <c r="D51" s="33">
        <v>-2.0428422483655</v>
      </c>
    </row>
    <row r="52" spans="1:4" x14ac:dyDescent="0.25">
      <c r="A52" s="6">
        <v>30132</v>
      </c>
      <c r="B52" s="7">
        <v>-2.1460429511449015</v>
      </c>
      <c r="C52" s="7">
        <v>-2.0695113103458866</v>
      </c>
      <c r="D52" s="33">
        <v>-2.2225745919439164</v>
      </c>
    </row>
    <row r="53" spans="1:4" x14ac:dyDescent="0.25">
      <c r="A53" s="6">
        <v>30224</v>
      </c>
      <c r="B53" s="7">
        <v>-2.1637916798531593</v>
      </c>
      <c r="C53" s="7">
        <v>-1.9972868847637457</v>
      </c>
      <c r="D53" s="33">
        <v>-2.330296474942573</v>
      </c>
    </row>
    <row r="54" spans="1:4" x14ac:dyDescent="0.25">
      <c r="A54" s="6">
        <v>30316</v>
      </c>
      <c r="B54" s="7">
        <v>-1.986865282971114</v>
      </c>
      <c r="C54" s="7">
        <v>-1.6142928324945311</v>
      </c>
      <c r="D54" s="33">
        <v>-2.359437733447697</v>
      </c>
    </row>
    <row r="55" spans="1:4" x14ac:dyDescent="0.25">
      <c r="A55" s="6">
        <v>30406</v>
      </c>
      <c r="B55" s="7">
        <v>-1.5502268533061878</v>
      </c>
      <c r="C55" s="7">
        <v>-0.85144544111776477</v>
      </c>
      <c r="D55" s="33">
        <v>-2.2490082654946106</v>
      </c>
    </row>
    <row r="56" spans="1:4" x14ac:dyDescent="0.25">
      <c r="A56" s="6">
        <v>30497</v>
      </c>
      <c r="B56" s="7">
        <v>-1.5522957012632133</v>
      </c>
      <c r="C56" s="7">
        <v>-0.81297833672410968</v>
      </c>
      <c r="D56" s="33">
        <v>-2.2916130658023168</v>
      </c>
    </row>
    <row r="57" spans="1:4" x14ac:dyDescent="0.25">
      <c r="A57" s="6">
        <v>30589</v>
      </c>
      <c r="B57" s="7">
        <v>-1.4575418121485311</v>
      </c>
      <c r="C57" s="7">
        <v>-0.70239036387288611</v>
      </c>
      <c r="D57" s="33">
        <v>-2.2126932604241758</v>
      </c>
    </row>
    <row r="58" spans="1:4" x14ac:dyDescent="0.25">
      <c r="A58" s="6">
        <v>30681</v>
      </c>
      <c r="B58" s="7">
        <v>-1.2809321307208803</v>
      </c>
      <c r="C58" s="7">
        <v>-0.50936637744208868</v>
      </c>
      <c r="D58" s="33">
        <v>-2.0524978839996719</v>
      </c>
    </row>
    <row r="59" spans="1:4" x14ac:dyDescent="0.25">
      <c r="A59" s="6">
        <v>30772</v>
      </c>
      <c r="B59" s="7">
        <v>-1.1505113021125961</v>
      </c>
      <c r="C59" s="7">
        <v>-0.43601525192507862</v>
      </c>
      <c r="D59" s="33">
        <v>-1.8650073523001138</v>
      </c>
    </row>
    <row r="60" spans="1:4" x14ac:dyDescent="0.25">
      <c r="A60" s="6">
        <v>30863</v>
      </c>
      <c r="B60" s="7">
        <v>-1.096211996250029</v>
      </c>
      <c r="C60" s="7">
        <v>-0.42610659849606275</v>
      </c>
      <c r="D60" s="33">
        <v>-1.7663173940039953</v>
      </c>
    </row>
    <row r="61" spans="1:4" x14ac:dyDescent="0.25">
      <c r="A61" s="6">
        <v>30955</v>
      </c>
      <c r="B61" s="7">
        <v>-0.86941188486290533</v>
      </c>
      <c r="C61" s="7">
        <v>-0.14146146107501748</v>
      </c>
      <c r="D61" s="33">
        <v>-1.5973623086507931</v>
      </c>
    </row>
    <row r="62" spans="1:4" x14ac:dyDescent="0.25">
      <c r="A62" s="6">
        <v>31047</v>
      </c>
      <c r="B62" s="7">
        <v>-0.7283474638026961</v>
      </c>
      <c r="C62" s="7">
        <v>1.0738877442283787E-3</v>
      </c>
      <c r="D62" s="33">
        <v>-1.4577688153496207</v>
      </c>
    </row>
    <row r="63" spans="1:4" x14ac:dyDescent="0.25">
      <c r="A63" s="6">
        <v>31137</v>
      </c>
      <c r="B63" s="7">
        <v>-0.47353655095857827</v>
      </c>
      <c r="C63" s="7">
        <v>0.27631261291306286</v>
      </c>
      <c r="D63" s="33">
        <v>-1.2233857148302194</v>
      </c>
    </row>
    <row r="64" spans="1:4" x14ac:dyDescent="0.25">
      <c r="A64" s="6">
        <v>31228</v>
      </c>
      <c r="B64" s="7">
        <v>-0.17303063194569668</v>
      </c>
      <c r="C64" s="7">
        <v>0.62678984472546828</v>
      </c>
      <c r="D64" s="33">
        <v>-0.97285110861686164</v>
      </c>
    </row>
    <row r="65" spans="1:4" x14ac:dyDescent="0.25">
      <c r="A65" s="6">
        <v>31320</v>
      </c>
      <c r="B65" s="7">
        <v>0.19582181291410147</v>
      </c>
      <c r="C65" s="7">
        <v>0.86076309088243286</v>
      </c>
      <c r="D65" s="33">
        <v>-0.46911946505422991</v>
      </c>
    </row>
    <row r="66" spans="1:4" x14ac:dyDescent="0.25">
      <c r="A66" s="6">
        <v>31412</v>
      </c>
      <c r="B66" s="7">
        <v>0.58069824656974456</v>
      </c>
      <c r="C66" s="7">
        <v>1.2040754276765555</v>
      </c>
      <c r="D66" s="33">
        <v>-4.2678934537066504E-2</v>
      </c>
    </row>
    <row r="67" spans="1:4" x14ac:dyDescent="0.25">
      <c r="A67" s="6">
        <v>31502</v>
      </c>
      <c r="B67" s="7">
        <v>0.71348721997391717</v>
      </c>
      <c r="C67" s="7">
        <v>1.1412371211622068</v>
      </c>
      <c r="D67" s="33">
        <v>0.28573731878562758</v>
      </c>
    </row>
    <row r="68" spans="1:4" x14ac:dyDescent="0.25">
      <c r="A68" s="6">
        <v>31593</v>
      </c>
      <c r="B68" s="7">
        <v>0.727612259975147</v>
      </c>
      <c r="C68" s="7">
        <v>0.93026751038696454</v>
      </c>
      <c r="D68" s="33">
        <v>0.52495700956332947</v>
      </c>
    </row>
    <row r="69" spans="1:4" x14ac:dyDescent="0.25">
      <c r="A69" s="6">
        <v>31685</v>
      </c>
      <c r="B69" s="7">
        <v>0.89827018426009309</v>
      </c>
      <c r="C69" s="7">
        <v>1.0247554096962692</v>
      </c>
      <c r="D69" s="33">
        <v>0.77178495882391707</v>
      </c>
    </row>
    <row r="70" spans="1:4" x14ac:dyDescent="0.25">
      <c r="A70" s="6">
        <v>31777</v>
      </c>
      <c r="B70" s="7">
        <v>0.52521363275096489</v>
      </c>
      <c r="C70" s="7">
        <v>0.3690210675905764</v>
      </c>
      <c r="D70" s="33">
        <v>0.68140619791135348</v>
      </c>
    </row>
    <row r="71" spans="1:4" x14ac:dyDescent="0.25">
      <c r="A71" s="6">
        <v>31867</v>
      </c>
      <c r="B71" s="7">
        <v>0.44721857015815297</v>
      </c>
      <c r="C71" s="7">
        <v>0.17442850095670401</v>
      </c>
      <c r="D71" s="33">
        <v>0.72000863935960191</v>
      </c>
    </row>
    <row r="72" spans="1:4" x14ac:dyDescent="0.25">
      <c r="A72" s="6">
        <v>31958</v>
      </c>
      <c r="B72" s="7">
        <v>0.42668107744486544</v>
      </c>
      <c r="C72" s="7">
        <v>6.5531760637405304E-2</v>
      </c>
      <c r="D72" s="33">
        <v>0.78783039425232559</v>
      </c>
    </row>
    <row r="73" spans="1:4" x14ac:dyDescent="0.25">
      <c r="A73" s="6">
        <v>32050</v>
      </c>
      <c r="B73" s="7">
        <v>0.34260173811765471</v>
      </c>
      <c r="C73" s="7">
        <v>-0.16003636894183451</v>
      </c>
      <c r="D73" s="33">
        <v>0.8452398451771439</v>
      </c>
    </row>
    <row r="74" spans="1:4" x14ac:dyDescent="0.25">
      <c r="A74" s="6">
        <v>32142</v>
      </c>
      <c r="B74" s="7">
        <v>0.44390510997718918</v>
      </c>
      <c r="C74" s="7">
        <v>-3.3166060008902501E-2</v>
      </c>
      <c r="D74" s="33">
        <v>0.92097627996328091</v>
      </c>
    </row>
    <row r="75" spans="1:4" x14ac:dyDescent="0.25">
      <c r="A75" s="6">
        <v>32233</v>
      </c>
      <c r="B75" s="7">
        <v>0.33912406483546437</v>
      </c>
      <c r="C75" s="7">
        <v>-0.19525147948960533</v>
      </c>
      <c r="D75" s="33">
        <v>0.87349960916053404</v>
      </c>
    </row>
    <row r="76" spans="1:4" x14ac:dyDescent="0.25">
      <c r="A76" s="6">
        <v>32324</v>
      </c>
      <c r="B76" s="7">
        <v>0.33813774526366702</v>
      </c>
      <c r="C76" s="7">
        <v>-0.18075304735560332</v>
      </c>
      <c r="D76" s="33">
        <v>0.85702853788293742</v>
      </c>
    </row>
    <row r="77" spans="1:4" x14ac:dyDescent="0.25">
      <c r="A77" s="6">
        <v>32416</v>
      </c>
      <c r="B77" s="7">
        <v>0.34324010355837992</v>
      </c>
      <c r="C77" s="7">
        <v>-0.19995875736059834</v>
      </c>
      <c r="D77" s="33">
        <v>0.88643896447735815</v>
      </c>
    </row>
    <row r="78" spans="1:4" x14ac:dyDescent="0.25">
      <c r="A78" s="6">
        <v>32508</v>
      </c>
      <c r="B78" s="7">
        <v>0.23684840301910315</v>
      </c>
      <c r="C78" s="7">
        <v>-0.34398585714145602</v>
      </c>
      <c r="D78" s="33">
        <v>0.81768266317966232</v>
      </c>
    </row>
    <row r="79" spans="1:4" x14ac:dyDescent="0.25">
      <c r="A79" s="6">
        <v>32598</v>
      </c>
      <c r="B79" s="7">
        <v>9.4665238973199228E-2</v>
      </c>
      <c r="C79" s="7">
        <v>-0.52563059414080315</v>
      </c>
      <c r="D79" s="33">
        <v>0.71496107208720161</v>
      </c>
    </row>
    <row r="80" spans="1:4" x14ac:dyDescent="0.25">
      <c r="A80" s="6">
        <v>32689</v>
      </c>
      <c r="B80" s="7">
        <v>-8.0836630809801024E-2</v>
      </c>
      <c r="C80" s="7">
        <v>-0.77975786257631219</v>
      </c>
      <c r="D80" s="33">
        <v>0.61808460095671014</v>
      </c>
    </row>
    <row r="81" spans="1:4" x14ac:dyDescent="0.25">
      <c r="A81" s="6">
        <v>32781</v>
      </c>
      <c r="B81" s="7">
        <v>-0.14996282839693159</v>
      </c>
      <c r="C81" s="7">
        <v>-0.96056568266552667</v>
      </c>
      <c r="D81" s="33">
        <v>0.66064002587166348</v>
      </c>
    </row>
    <row r="82" spans="1:4" x14ac:dyDescent="0.25">
      <c r="A82" s="6">
        <v>32873</v>
      </c>
      <c r="B82" s="7">
        <v>-0.35265939485486192</v>
      </c>
      <c r="C82" s="7">
        <v>-1.3443986973028124</v>
      </c>
      <c r="D82" s="33">
        <v>0.63907990759308853</v>
      </c>
    </row>
    <row r="83" spans="1:4" x14ac:dyDescent="0.25">
      <c r="A83" s="6">
        <v>32963</v>
      </c>
      <c r="B83" s="7">
        <v>-0.35271149343328051</v>
      </c>
      <c r="C83" s="7">
        <v>-1.3554564781396317</v>
      </c>
      <c r="D83" s="33">
        <v>0.65003349127307064</v>
      </c>
    </row>
    <row r="84" spans="1:4" x14ac:dyDescent="0.25">
      <c r="A84" s="6">
        <v>33054</v>
      </c>
      <c r="B84" s="7">
        <v>-0.51541476680881204</v>
      </c>
      <c r="C84" s="7">
        <v>-1.5886297568565162</v>
      </c>
      <c r="D84" s="33">
        <v>0.55780022323889211</v>
      </c>
    </row>
    <row r="85" spans="1:4" x14ac:dyDescent="0.25">
      <c r="A85" s="6">
        <v>33146</v>
      </c>
      <c r="B85" s="7">
        <v>-0.59476914008429449</v>
      </c>
      <c r="C85" s="7">
        <v>-1.6982961158454128</v>
      </c>
      <c r="D85" s="33">
        <v>0.50875783567682376</v>
      </c>
    </row>
    <row r="86" spans="1:4" x14ac:dyDescent="0.25">
      <c r="A86" s="6">
        <v>33238</v>
      </c>
      <c r="B86" s="7">
        <v>-0.6381763922976541</v>
      </c>
      <c r="C86" s="7">
        <v>-1.731941524260395</v>
      </c>
      <c r="D86" s="33">
        <v>0.45558873966508689</v>
      </c>
    </row>
    <row r="87" spans="1:4" x14ac:dyDescent="0.25">
      <c r="A87" s="6">
        <v>33328</v>
      </c>
      <c r="B87" s="7">
        <v>-0.62969775241416581</v>
      </c>
      <c r="C87" s="7">
        <v>-1.6972876019404757</v>
      </c>
      <c r="D87" s="33">
        <v>0.43789209711214416</v>
      </c>
    </row>
    <row r="88" spans="1:4" x14ac:dyDescent="0.25">
      <c r="A88" s="6">
        <v>33419</v>
      </c>
      <c r="B88" s="7">
        <v>-0.6739442212159561</v>
      </c>
      <c r="C88" s="7">
        <v>-1.6969327165484893</v>
      </c>
      <c r="D88" s="33">
        <v>0.34904427411657712</v>
      </c>
    </row>
    <row r="89" spans="1:4" x14ac:dyDescent="0.25">
      <c r="A89" s="6">
        <v>33511</v>
      </c>
      <c r="B89" s="7">
        <v>-0.68961202302876723</v>
      </c>
      <c r="C89" s="7">
        <v>-1.6740910737154187</v>
      </c>
      <c r="D89" s="33">
        <v>0.29486702765788414</v>
      </c>
    </row>
    <row r="90" spans="1:4" x14ac:dyDescent="0.25">
      <c r="A90" s="6">
        <v>33603</v>
      </c>
      <c r="B90" s="7">
        <v>-0.89740970934883635</v>
      </c>
      <c r="C90" s="7">
        <v>-1.8833142040848083</v>
      </c>
      <c r="D90" s="33">
        <v>8.8494785387135691E-2</v>
      </c>
    </row>
    <row r="91" spans="1:4" x14ac:dyDescent="0.25">
      <c r="A91" s="6">
        <v>33694</v>
      </c>
      <c r="B91" s="7">
        <v>-1.0251553467488455</v>
      </c>
      <c r="C91" s="7">
        <v>-1.9648386989033961</v>
      </c>
      <c r="D91" s="33">
        <v>-8.5471994594294901E-2</v>
      </c>
    </row>
    <row r="92" spans="1:4" x14ac:dyDescent="0.25">
      <c r="A92" s="6">
        <v>33785</v>
      </c>
      <c r="B92" s="7">
        <v>-1.1207983612024039</v>
      </c>
      <c r="C92" s="7">
        <v>-2.0170092199256562</v>
      </c>
      <c r="D92" s="33">
        <v>-0.22458750247915166</v>
      </c>
    </row>
    <row r="93" spans="1:4" x14ac:dyDescent="0.25">
      <c r="A93" s="6">
        <v>33877</v>
      </c>
      <c r="B93" s="7">
        <v>-1.4110353668196818</v>
      </c>
      <c r="C93" s="7">
        <v>-2.3565859047110114</v>
      </c>
      <c r="D93" s="33">
        <v>-0.46548482892835202</v>
      </c>
    </row>
    <row r="94" spans="1:4" x14ac:dyDescent="0.25">
      <c r="A94" s="6">
        <v>33969</v>
      </c>
      <c r="B94" s="7">
        <v>-1.5636640657027669</v>
      </c>
      <c r="C94" s="7">
        <v>-2.4677950639349291</v>
      </c>
      <c r="D94" s="33">
        <v>-0.65953306747060458</v>
      </c>
    </row>
    <row r="95" spans="1:4" x14ac:dyDescent="0.25">
      <c r="A95" s="6">
        <v>34059</v>
      </c>
      <c r="B95" s="7">
        <v>-1.7029958304372865</v>
      </c>
      <c r="C95" s="7">
        <v>-2.5659727163853492</v>
      </c>
      <c r="D95" s="33">
        <v>-0.84001894448922365</v>
      </c>
    </row>
    <row r="96" spans="1:4" x14ac:dyDescent="0.25">
      <c r="A96" s="6">
        <v>34150</v>
      </c>
      <c r="B96" s="7">
        <v>-1.6018708846757701</v>
      </c>
      <c r="C96" s="7">
        <v>-2.2498456897452437</v>
      </c>
      <c r="D96" s="33">
        <v>-0.95389607960629663</v>
      </c>
    </row>
    <row r="97" spans="1:4" x14ac:dyDescent="0.25">
      <c r="A97" s="6">
        <v>34242</v>
      </c>
      <c r="B97" s="7">
        <v>-1.4858875072588607</v>
      </c>
      <c r="C97" s="7">
        <v>-1.9229312849612794</v>
      </c>
      <c r="D97" s="33">
        <v>-1.0488437295564419</v>
      </c>
    </row>
    <row r="98" spans="1:4" x14ac:dyDescent="0.25">
      <c r="A98" s="6">
        <v>34334</v>
      </c>
      <c r="B98" s="7">
        <v>-1.3441531073555879</v>
      </c>
      <c r="C98" s="7">
        <v>-1.5940991375163989</v>
      </c>
      <c r="D98" s="33">
        <v>-1.0942070771947772</v>
      </c>
    </row>
    <row r="99" spans="1:4" x14ac:dyDescent="0.25">
      <c r="A99" s="6">
        <v>34424</v>
      </c>
      <c r="B99" s="7">
        <v>-1.4226496587533162</v>
      </c>
      <c r="C99" s="7">
        <v>-1.6300348782870635</v>
      </c>
      <c r="D99" s="33">
        <v>-1.2152644392195688</v>
      </c>
    </row>
    <row r="100" spans="1:4" x14ac:dyDescent="0.25">
      <c r="A100" s="6">
        <v>34515</v>
      </c>
      <c r="B100" s="7">
        <v>-1.5640818730371004</v>
      </c>
      <c r="C100" s="7">
        <v>-1.7384430174401522</v>
      </c>
      <c r="D100" s="33">
        <v>-1.3897207286340487</v>
      </c>
    </row>
    <row r="101" spans="1:4" x14ac:dyDescent="0.25">
      <c r="A101" s="6">
        <v>34607</v>
      </c>
      <c r="B101" s="7">
        <v>-1.6399460276037063</v>
      </c>
      <c r="C101" s="7">
        <v>-1.746334623137104</v>
      </c>
      <c r="D101" s="33">
        <v>-1.5335574320703087</v>
      </c>
    </row>
    <row r="102" spans="1:4" x14ac:dyDescent="0.25">
      <c r="A102" s="6">
        <v>34699</v>
      </c>
      <c r="B102" s="7">
        <v>-1.6237680893505171</v>
      </c>
      <c r="C102" s="7">
        <v>-1.6326392025039262</v>
      </c>
      <c r="D102" s="33">
        <v>-1.6148969761971079</v>
      </c>
    </row>
    <row r="103" spans="1:4" x14ac:dyDescent="0.25">
      <c r="A103" s="6">
        <v>34789</v>
      </c>
      <c r="B103" s="7">
        <v>-1.5513187075599886</v>
      </c>
      <c r="C103" s="7">
        <v>-1.4435876050371845</v>
      </c>
      <c r="D103" s="33">
        <v>-1.6590498100827926</v>
      </c>
    </row>
    <row r="104" spans="1:4" x14ac:dyDescent="0.25">
      <c r="A104" s="6">
        <v>34880</v>
      </c>
      <c r="B104" s="7">
        <v>-1.4607004686183414</v>
      </c>
      <c r="C104" s="7">
        <v>-1.2546205106121771</v>
      </c>
      <c r="D104" s="33">
        <v>-1.6667804266245057</v>
      </c>
    </row>
    <row r="105" spans="1:4" x14ac:dyDescent="0.25">
      <c r="A105" s="6">
        <v>34972</v>
      </c>
      <c r="B105" s="7">
        <v>-1.3998662183064789</v>
      </c>
      <c r="C105" s="7">
        <v>-1.1543066041815708</v>
      </c>
      <c r="D105" s="33">
        <v>-1.6454258324313871</v>
      </c>
    </row>
    <row r="106" spans="1:4" x14ac:dyDescent="0.25">
      <c r="A106" s="6">
        <v>35064</v>
      </c>
      <c r="B106" s="7">
        <v>-1.384076807334107</v>
      </c>
      <c r="C106" s="7">
        <v>-1.1292162739250757</v>
      </c>
      <c r="D106" s="33">
        <v>-1.638937340743138</v>
      </c>
    </row>
    <row r="107" spans="1:4" x14ac:dyDescent="0.25">
      <c r="A107" s="6">
        <v>35155</v>
      </c>
      <c r="B107" s="7">
        <v>-1.316435644604613</v>
      </c>
      <c r="C107" s="7">
        <v>-0.99930276144764352</v>
      </c>
      <c r="D107" s="33">
        <v>-1.6335685277615828</v>
      </c>
    </row>
    <row r="108" spans="1:4" x14ac:dyDescent="0.25">
      <c r="A108" s="6">
        <v>35246</v>
      </c>
      <c r="B108" s="7">
        <v>-1.2711614755687823</v>
      </c>
      <c r="C108" s="7">
        <v>-0.8815632948096267</v>
      </c>
      <c r="D108" s="33">
        <v>-1.6607596563279381</v>
      </c>
    </row>
    <row r="109" spans="1:4" x14ac:dyDescent="0.25">
      <c r="A109" s="6">
        <v>35338</v>
      </c>
      <c r="B109" s="7">
        <v>-1.146430920686498</v>
      </c>
      <c r="C109" s="7">
        <v>-0.6441049863948104</v>
      </c>
      <c r="D109" s="33">
        <v>-1.6487568549781857</v>
      </c>
    </row>
    <row r="110" spans="1:4" x14ac:dyDescent="0.25">
      <c r="A110" s="6">
        <v>35430</v>
      </c>
      <c r="B110" s="7">
        <v>-1.0778369711758513</v>
      </c>
      <c r="C110" s="7">
        <v>-0.53514346726450701</v>
      </c>
      <c r="D110" s="33">
        <v>-1.6205304750871954</v>
      </c>
    </row>
    <row r="111" spans="1:4" x14ac:dyDescent="0.25">
      <c r="A111" s="6">
        <v>35520</v>
      </c>
      <c r="B111" s="7">
        <v>-0.95760180360245517</v>
      </c>
      <c r="C111" s="7">
        <v>-0.38749863918383098</v>
      </c>
      <c r="D111" s="33">
        <v>-1.5277049680210792</v>
      </c>
    </row>
    <row r="112" spans="1:4" x14ac:dyDescent="0.25">
      <c r="A112" s="6">
        <v>35611</v>
      </c>
      <c r="B112" s="7">
        <v>-0.89861892563819645</v>
      </c>
      <c r="C112" s="7">
        <v>-0.3237869520532306</v>
      </c>
      <c r="D112" s="33">
        <v>-1.4734508992231623</v>
      </c>
    </row>
    <row r="113" spans="1:4" x14ac:dyDescent="0.25">
      <c r="A113" s="6">
        <v>35703</v>
      </c>
      <c r="B113" s="7">
        <v>-0.90110597929725267</v>
      </c>
      <c r="C113" s="7">
        <v>-0.36714602063309032</v>
      </c>
      <c r="D113" s="33">
        <v>-1.435065937961415</v>
      </c>
    </row>
    <row r="114" spans="1:4" x14ac:dyDescent="0.25">
      <c r="A114" s="6">
        <v>35795</v>
      </c>
      <c r="B114" s="7">
        <v>-0.72735702549372927</v>
      </c>
      <c r="C114" s="7">
        <v>-0.20605450687054033</v>
      </c>
      <c r="D114" s="33">
        <v>-1.2486595441169182</v>
      </c>
    </row>
    <row r="115" spans="1:4" x14ac:dyDescent="0.25">
      <c r="A115" s="6">
        <v>35885</v>
      </c>
      <c r="B115" s="7">
        <v>-0.5421532804585959</v>
      </c>
      <c r="C115" s="7">
        <v>-5.7477926188067435E-4</v>
      </c>
      <c r="D115" s="33">
        <v>-1.0837317816553111</v>
      </c>
    </row>
    <row r="116" spans="1:4" x14ac:dyDescent="0.25">
      <c r="A116" s="6">
        <v>35976</v>
      </c>
      <c r="B116" s="7">
        <v>-0.48881239552653488</v>
      </c>
      <c r="C116" s="7">
        <v>1.1489083121163217E-2</v>
      </c>
      <c r="D116" s="33">
        <v>-0.98911387417423302</v>
      </c>
    </row>
    <row r="117" spans="1:4" x14ac:dyDescent="0.25">
      <c r="A117" s="6">
        <v>36068</v>
      </c>
      <c r="B117" s="7">
        <v>-0.39418746375885405</v>
      </c>
      <c r="C117" s="7">
        <v>0.10878326941631201</v>
      </c>
      <c r="D117" s="33">
        <v>-0.8971581969340201</v>
      </c>
    </row>
    <row r="118" spans="1:4" x14ac:dyDescent="0.25">
      <c r="A118" s="6">
        <v>36160</v>
      </c>
      <c r="B118" s="7">
        <v>-0.30254974799994067</v>
      </c>
      <c r="C118" s="7">
        <v>0.17210749179542773</v>
      </c>
      <c r="D118" s="33">
        <v>-0.77720698779530906</v>
      </c>
    </row>
    <row r="119" spans="1:4" x14ac:dyDescent="0.25">
      <c r="A119" s="6">
        <v>36250</v>
      </c>
      <c r="B119" s="7">
        <v>-0.26122138637938097</v>
      </c>
      <c r="C119" s="7">
        <v>0.17044141040059618</v>
      </c>
      <c r="D119" s="33">
        <v>-0.69288418315935818</v>
      </c>
    </row>
    <row r="120" spans="1:4" x14ac:dyDescent="0.25">
      <c r="A120" s="6">
        <v>36341</v>
      </c>
      <c r="B120" s="7">
        <v>-0.2629356982391276</v>
      </c>
      <c r="C120" s="7">
        <v>0.17522380947067115</v>
      </c>
      <c r="D120" s="33">
        <v>-0.70109520594892638</v>
      </c>
    </row>
    <row r="121" spans="1:4" x14ac:dyDescent="0.25">
      <c r="A121" s="6">
        <v>36433</v>
      </c>
      <c r="B121" s="7">
        <v>-0.29454690883073448</v>
      </c>
      <c r="C121" s="7">
        <v>0.14928786264059232</v>
      </c>
      <c r="D121" s="33">
        <v>-0.73838168030206131</v>
      </c>
    </row>
    <row r="122" spans="1:4" x14ac:dyDescent="0.25">
      <c r="A122" s="6">
        <v>36525</v>
      </c>
      <c r="B122" s="7">
        <v>-0.29842889507758164</v>
      </c>
      <c r="C122" s="7">
        <v>0.15164606888014337</v>
      </c>
      <c r="D122" s="33">
        <v>-0.74850385903530658</v>
      </c>
    </row>
    <row r="123" spans="1:4" x14ac:dyDescent="0.25">
      <c r="A123" s="6">
        <v>36616</v>
      </c>
      <c r="B123" s="7">
        <v>-0.25268242788528661</v>
      </c>
      <c r="C123" s="7">
        <v>0.22577944563085586</v>
      </c>
      <c r="D123" s="33">
        <v>-0.73114430140142905</v>
      </c>
    </row>
    <row r="124" spans="1:4" x14ac:dyDescent="0.25">
      <c r="A124" s="6">
        <v>36707</v>
      </c>
      <c r="B124" s="7">
        <v>-0.21122825057261924</v>
      </c>
      <c r="C124" s="7">
        <v>0.28934770391226816</v>
      </c>
      <c r="D124" s="33">
        <v>-0.71180420505750663</v>
      </c>
    </row>
    <row r="125" spans="1:4" x14ac:dyDescent="0.25">
      <c r="A125" s="6">
        <v>36799</v>
      </c>
      <c r="B125" s="7">
        <v>-0.23151675539659672</v>
      </c>
      <c r="C125" s="7">
        <v>0.28863935490463133</v>
      </c>
      <c r="D125" s="33">
        <v>-0.75167286569782477</v>
      </c>
    </row>
    <row r="126" spans="1:4" x14ac:dyDescent="0.25">
      <c r="A126" s="6">
        <v>36891</v>
      </c>
      <c r="B126" s="7">
        <v>-0.16000653989462846</v>
      </c>
      <c r="C126" s="7">
        <v>0.35864481015782174</v>
      </c>
      <c r="D126" s="33">
        <v>-0.67865788994707865</v>
      </c>
    </row>
    <row r="127" spans="1:4" x14ac:dyDescent="0.25">
      <c r="A127" s="6">
        <v>36981</v>
      </c>
      <c r="B127" s="7">
        <v>-0.1775276553969416</v>
      </c>
      <c r="C127" s="7">
        <v>0.30486398431964801</v>
      </c>
      <c r="D127" s="33">
        <v>-0.6599192951135312</v>
      </c>
    </row>
    <row r="128" spans="1:4" x14ac:dyDescent="0.25">
      <c r="A128" s="6">
        <v>37072</v>
      </c>
      <c r="B128" s="7">
        <v>-0.14432811261832909</v>
      </c>
      <c r="C128" s="7">
        <v>0.31843242289260104</v>
      </c>
      <c r="D128" s="33">
        <v>-0.60708864812925922</v>
      </c>
    </row>
    <row r="129" spans="1:4" x14ac:dyDescent="0.25">
      <c r="A129" s="6">
        <v>37164</v>
      </c>
      <c r="B129" s="7">
        <v>-0.16622697443273771</v>
      </c>
      <c r="C129" s="7">
        <v>0.24146176481699733</v>
      </c>
      <c r="D129" s="33">
        <v>-0.57391571368247274</v>
      </c>
    </row>
    <row r="130" spans="1:4" x14ac:dyDescent="0.25">
      <c r="A130" s="6">
        <v>37256</v>
      </c>
      <c r="B130" s="7">
        <v>-0.16422543604764536</v>
      </c>
      <c r="C130" s="7">
        <v>0.24459448113085863</v>
      </c>
      <c r="D130" s="33">
        <v>-0.57304535322614936</v>
      </c>
    </row>
    <row r="131" spans="1:4" x14ac:dyDescent="0.25">
      <c r="A131" s="6">
        <v>37346</v>
      </c>
      <c r="B131" s="7">
        <v>-0.15144744864924511</v>
      </c>
      <c r="C131" s="7">
        <v>0.2637890714181102</v>
      </c>
      <c r="D131" s="33">
        <v>-0.56668396871660043</v>
      </c>
    </row>
    <row r="132" spans="1:4" x14ac:dyDescent="0.25">
      <c r="A132" s="6">
        <v>37437</v>
      </c>
      <c r="B132" s="7">
        <v>-0.18126118756006532</v>
      </c>
      <c r="C132" s="7">
        <v>0.20472928946759691</v>
      </c>
      <c r="D132" s="33">
        <v>-0.56725166458772758</v>
      </c>
    </row>
    <row r="133" spans="1:4" x14ac:dyDescent="0.25">
      <c r="A133" s="6">
        <v>37529</v>
      </c>
      <c r="B133" s="7">
        <v>-0.15924929793311263</v>
      </c>
      <c r="C133" s="7">
        <v>0.23215577690623074</v>
      </c>
      <c r="D133" s="33">
        <v>-0.55065437277245599</v>
      </c>
    </row>
    <row r="134" spans="1:4" x14ac:dyDescent="0.25">
      <c r="A134" s="6">
        <v>37621</v>
      </c>
      <c r="B134" s="7">
        <v>-0.15213099342302661</v>
      </c>
      <c r="C134" s="7">
        <v>0.18302299477489248</v>
      </c>
      <c r="D134" s="33">
        <v>-0.48728498162094569</v>
      </c>
    </row>
    <row r="135" spans="1:4" x14ac:dyDescent="0.25">
      <c r="A135" s="6">
        <v>37711</v>
      </c>
      <c r="B135" s="7">
        <v>-0.13427975227269229</v>
      </c>
      <c r="C135" s="7">
        <v>0.1884559849962231</v>
      </c>
      <c r="D135" s="33">
        <v>-0.4570154895416077</v>
      </c>
    </row>
    <row r="136" spans="1:4" x14ac:dyDescent="0.25">
      <c r="A136" s="6">
        <v>37802</v>
      </c>
      <c r="B136" s="7">
        <v>-0.14167522170665603</v>
      </c>
      <c r="C136" s="7">
        <v>0.1846224750969947</v>
      </c>
      <c r="D136" s="33">
        <v>-0.46797291851030676</v>
      </c>
    </row>
    <row r="137" spans="1:4" x14ac:dyDescent="0.25">
      <c r="A137" s="6">
        <v>37894</v>
      </c>
      <c r="B137" s="7">
        <v>-8.4896428447704939E-2</v>
      </c>
      <c r="C137" s="7">
        <v>0.2493259152037989</v>
      </c>
      <c r="D137" s="33">
        <v>-0.41911877209920878</v>
      </c>
    </row>
    <row r="138" spans="1:4" x14ac:dyDescent="0.25">
      <c r="A138" s="6">
        <v>37986</v>
      </c>
      <c r="B138" s="7">
        <v>-2.5347116525854113E-2</v>
      </c>
      <c r="C138" s="7">
        <v>0.31546650024670969</v>
      </c>
      <c r="D138" s="33">
        <v>-0.36616073329841792</v>
      </c>
    </row>
    <row r="139" spans="1:4" x14ac:dyDescent="0.25">
      <c r="A139" s="6">
        <v>38077</v>
      </c>
      <c r="B139" s="7">
        <v>9.8559618197097548E-2</v>
      </c>
      <c r="C139" s="7">
        <v>0.47546123358445608</v>
      </c>
      <c r="D139" s="33">
        <v>-0.27834199719026098</v>
      </c>
    </row>
    <row r="140" spans="1:4" x14ac:dyDescent="0.25">
      <c r="A140" s="6">
        <v>38168</v>
      </c>
      <c r="B140" s="7">
        <v>0.16370541074299641</v>
      </c>
      <c r="C140" s="7">
        <v>0.5850829505248204</v>
      </c>
      <c r="D140" s="33">
        <v>-0.25767212903882758</v>
      </c>
    </row>
    <row r="141" spans="1:4" x14ac:dyDescent="0.25">
      <c r="A141" s="6">
        <v>38260</v>
      </c>
      <c r="B141" s="7">
        <v>0.27539398604524351</v>
      </c>
      <c r="C141" s="7">
        <v>0.74002008620210646</v>
      </c>
      <c r="D141" s="33">
        <v>-0.18923211411161944</v>
      </c>
    </row>
    <row r="142" spans="1:4" x14ac:dyDescent="0.25">
      <c r="A142" s="6">
        <v>38352</v>
      </c>
      <c r="B142" s="7">
        <v>0.41076830379434837</v>
      </c>
      <c r="C142" s="7">
        <v>0.8940168300775192</v>
      </c>
      <c r="D142" s="33">
        <v>-7.2480222488822493E-2</v>
      </c>
    </row>
    <row r="143" spans="1:4" x14ac:dyDescent="0.25">
      <c r="A143" s="6">
        <v>38442</v>
      </c>
      <c r="B143" s="7">
        <v>0.6504490909360956</v>
      </c>
      <c r="C143" s="7">
        <v>1.1843479269881696</v>
      </c>
      <c r="D143" s="33">
        <v>0.1165502548840217</v>
      </c>
    </row>
    <row r="144" spans="1:4" x14ac:dyDescent="0.25">
      <c r="A144" s="6">
        <v>38533</v>
      </c>
      <c r="B144" s="7">
        <v>0.87972789702506138</v>
      </c>
      <c r="C144" s="7">
        <v>1.4896287587773041</v>
      </c>
      <c r="D144" s="33">
        <v>0.26982703527281876</v>
      </c>
    </row>
    <row r="145" spans="1:4" x14ac:dyDescent="0.25">
      <c r="A145" s="6">
        <v>38625</v>
      </c>
      <c r="B145" s="7">
        <v>1.1923429547435842</v>
      </c>
      <c r="C145" s="7">
        <v>1.9108775744050353</v>
      </c>
      <c r="D145" s="33">
        <v>0.4738083350821331</v>
      </c>
    </row>
    <row r="146" spans="1:4" x14ac:dyDescent="0.25">
      <c r="A146" s="6">
        <v>38717</v>
      </c>
      <c r="B146" s="7">
        <v>1.4575313448703031</v>
      </c>
      <c r="C146" s="7">
        <v>2.2438752098587451</v>
      </c>
      <c r="D146" s="33">
        <v>0.671187479881861</v>
      </c>
    </row>
    <row r="147" spans="1:4" x14ac:dyDescent="0.25">
      <c r="A147" s="6">
        <v>38807</v>
      </c>
      <c r="B147" s="7">
        <v>1.7330433436207824</v>
      </c>
      <c r="C147" s="7">
        <v>2.5444600901598036</v>
      </c>
      <c r="D147" s="33">
        <v>0.9216265970817612</v>
      </c>
    </row>
    <row r="148" spans="1:4" x14ac:dyDescent="0.25">
      <c r="A148" s="6">
        <v>38898</v>
      </c>
      <c r="B148" s="7">
        <v>1.8752350743899207</v>
      </c>
      <c r="C148" s="7">
        <v>2.6371201514553966</v>
      </c>
      <c r="D148" s="33">
        <v>1.1133499973244447</v>
      </c>
    </row>
    <row r="149" spans="1:4" x14ac:dyDescent="0.25">
      <c r="A149" s="6">
        <v>38990</v>
      </c>
      <c r="B149" s="7">
        <v>2.0371662021345456</v>
      </c>
      <c r="C149" s="7">
        <v>2.7336562711012129</v>
      </c>
      <c r="D149" s="33">
        <v>1.3406761331678785</v>
      </c>
    </row>
    <row r="150" spans="1:4" x14ac:dyDescent="0.25">
      <c r="A150" s="6">
        <v>39082</v>
      </c>
      <c r="B150" s="7">
        <v>2.0779716368753873</v>
      </c>
      <c r="C150" s="7">
        <v>2.6789828409177647</v>
      </c>
      <c r="D150" s="33">
        <v>1.4769604328330102</v>
      </c>
    </row>
    <row r="151" spans="1:4" x14ac:dyDescent="0.25">
      <c r="A151" s="6">
        <v>39172</v>
      </c>
      <c r="B151" s="7">
        <v>2.1111320277392456</v>
      </c>
      <c r="C151" s="7">
        <v>2.5898077550991223</v>
      </c>
      <c r="D151" s="33">
        <v>1.6324563003793688</v>
      </c>
    </row>
    <row r="152" spans="1:4" x14ac:dyDescent="0.25">
      <c r="A152" s="6">
        <v>39263</v>
      </c>
      <c r="B152" s="7">
        <v>2.1687254745029616</v>
      </c>
      <c r="C152" s="7">
        <v>2.5479553791721132</v>
      </c>
      <c r="D152" s="33">
        <v>1.78949556983381</v>
      </c>
    </row>
    <row r="153" spans="1:4" x14ac:dyDescent="0.25">
      <c r="A153" s="6">
        <v>39355</v>
      </c>
      <c r="B153" s="7">
        <v>2.1482725399012743</v>
      </c>
      <c r="C153" s="7">
        <v>2.3915342092349272</v>
      </c>
      <c r="D153" s="33">
        <v>1.905010870567621</v>
      </c>
    </row>
    <row r="154" spans="1:4" x14ac:dyDescent="0.25">
      <c r="A154" s="6">
        <v>39447</v>
      </c>
      <c r="B154" s="7">
        <v>2.0788901339285144</v>
      </c>
      <c r="C154" s="7">
        <v>2.2009226444408938</v>
      </c>
      <c r="D154" s="33">
        <v>1.9568576234161348</v>
      </c>
    </row>
    <row r="155" spans="1:4" x14ac:dyDescent="0.25">
      <c r="A155" s="6">
        <v>39538</v>
      </c>
      <c r="B155" s="7">
        <v>2.0216469769389431</v>
      </c>
      <c r="C155" s="7">
        <v>2.0402346538276066</v>
      </c>
      <c r="D155" s="33">
        <v>2.0030593000502797</v>
      </c>
    </row>
    <row r="156" spans="1:4" x14ac:dyDescent="0.25">
      <c r="A156" s="6">
        <v>39629</v>
      </c>
      <c r="B156" s="7">
        <v>1.8098860585784977</v>
      </c>
      <c r="C156" s="7">
        <v>1.655568069811912</v>
      </c>
      <c r="D156" s="33">
        <v>1.9642040473450837</v>
      </c>
    </row>
    <row r="157" spans="1:4" x14ac:dyDescent="0.25">
      <c r="A157" s="6">
        <v>39721</v>
      </c>
      <c r="B157" s="7">
        <v>1.5491648604787089</v>
      </c>
      <c r="C157" s="7">
        <v>1.1364172581288359</v>
      </c>
      <c r="D157" s="33">
        <v>1.961912462828582</v>
      </c>
    </row>
    <row r="158" spans="1:4" x14ac:dyDescent="0.25">
      <c r="A158" s="6">
        <v>39813</v>
      </c>
      <c r="B158" s="7">
        <v>1.3609480541261834</v>
      </c>
      <c r="C158" s="7">
        <v>0.75574402339521984</v>
      </c>
      <c r="D158" s="33">
        <v>1.9661520848571468</v>
      </c>
    </row>
    <row r="159" spans="1:4" x14ac:dyDescent="0.25">
      <c r="A159" s="6">
        <v>39903</v>
      </c>
      <c r="B159" s="7">
        <v>1.2820591501709677</v>
      </c>
      <c r="C159" s="7">
        <v>0.63116919380334358</v>
      </c>
      <c r="D159" s="33">
        <v>1.932949106538592</v>
      </c>
    </row>
    <row r="160" spans="1:4" x14ac:dyDescent="0.25">
      <c r="A160" s="6">
        <v>39994</v>
      </c>
      <c r="B160" s="7">
        <v>1.1944440987397673</v>
      </c>
      <c r="C160" s="7">
        <v>0.58166196813849325</v>
      </c>
      <c r="D160" s="33">
        <v>1.8072262293410413</v>
      </c>
    </row>
    <row r="161" spans="1:4" x14ac:dyDescent="0.25">
      <c r="A161" s="6">
        <v>40086</v>
      </c>
      <c r="B161" s="7">
        <v>1.1395017044610027</v>
      </c>
      <c r="C161" s="7">
        <v>0.57174747500602818</v>
      </c>
      <c r="D161" s="33">
        <v>1.7072559339159772</v>
      </c>
    </row>
    <row r="162" spans="1:4" x14ac:dyDescent="0.25">
      <c r="A162" s="6">
        <v>40178</v>
      </c>
      <c r="B162" s="7">
        <v>1.0388409356241106</v>
      </c>
      <c r="C162" s="7">
        <v>0.49804325772959102</v>
      </c>
      <c r="D162" s="33">
        <v>1.57963861351863</v>
      </c>
    </row>
    <row r="163" spans="1:4" x14ac:dyDescent="0.25">
      <c r="A163" s="6">
        <v>40268</v>
      </c>
      <c r="B163" s="7">
        <v>0.98224441345868263</v>
      </c>
      <c r="C163" s="7">
        <v>0.46522823297852528</v>
      </c>
      <c r="D163" s="33">
        <v>1.4992605939388399</v>
      </c>
    </row>
    <row r="164" spans="1:4" x14ac:dyDescent="0.25">
      <c r="A164" s="6">
        <v>40359</v>
      </c>
      <c r="B164" s="7">
        <v>0.94261137399332773</v>
      </c>
      <c r="C164" s="7">
        <v>0.4590732795372845</v>
      </c>
      <c r="D164" s="33">
        <v>1.426149468449371</v>
      </c>
    </row>
    <row r="165" spans="1:4" x14ac:dyDescent="0.25">
      <c r="A165" s="6">
        <v>40451</v>
      </c>
      <c r="B165" s="7">
        <v>0.89515083563796338</v>
      </c>
      <c r="C165" s="7">
        <v>0.44699003546924854</v>
      </c>
      <c r="D165" s="33">
        <v>1.3433116358066783</v>
      </c>
    </row>
    <row r="166" spans="1:4" x14ac:dyDescent="0.25">
      <c r="A166" s="6">
        <v>40543</v>
      </c>
      <c r="B166" s="7">
        <v>0.77857457673166786</v>
      </c>
      <c r="C166" s="7">
        <v>0.29939164551838321</v>
      </c>
      <c r="D166" s="33">
        <v>1.2577575079449526</v>
      </c>
    </row>
    <row r="167" spans="1:4" x14ac:dyDescent="0.25">
      <c r="A167" s="6">
        <v>40633</v>
      </c>
      <c r="B167" s="7">
        <v>0.7307335302698621</v>
      </c>
      <c r="C167" s="7">
        <v>0.24101664474778672</v>
      </c>
      <c r="D167" s="33">
        <v>1.2204504157919374</v>
      </c>
    </row>
    <row r="168" spans="1:4" x14ac:dyDescent="0.25">
      <c r="A168" s="6">
        <v>40724</v>
      </c>
      <c r="B168" s="7">
        <v>0.55930573609153467</v>
      </c>
      <c r="C168" s="7">
        <v>-9.4457174180997572E-3</v>
      </c>
      <c r="D168" s="33">
        <v>1.1280571896011691</v>
      </c>
    </row>
    <row r="169" spans="1:4" x14ac:dyDescent="0.25">
      <c r="A169" s="6">
        <v>40816</v>
      </c>
      <c r="B169" s="7">
        <v>0.4093739031739918</v>
      </c>
      <c r="C169" s="7">
        <v>-0.22193959116532017</v>
      </c>
      <c r="D169" s="33">
        <v>1.0406873975133037</v>
      </c>
    </row>
    <row r="170" spans="1:4" x14ac:dyDescent="0.25">
      <c r="A170" s="6">
        <v>40908</v>
      </c>
      <c r="B170" s="7">
        <v>0.29666343551405133</v>
      </c>
      <c r="C170" s="7">
        <v>-0.33889509184364186</v>
      </c>
      <c r="D170" s="33">
        <v>0.93222196287174453</v>
      </c>
    </row>
    <row r="171" spans="1:4" x14ac:dyDescent="0.25">
      <c r="A171" s="6">
        <v>40999</v>
      </c>
      <c r="B171" s="7">
        <v>0.13720280882823827</v>
      </c>
      <c r="C171" s="7">
        <v>-0.51887585431987215</v>
      </c>
      <c r="D171" s="33">
        <v>0.79328147197634868</v>
      </c>
    </row>
    <row r="172" spans="1:4" x14ac:dyDescent="0.25">
      <c r="A172" s="6">
        <v>41090</v>
      </c>
      <c r="B172" s="7">
        <v>7.7227083001841779E-2</v>
      </c>
      <c r="C172" s="7">
        <v>-0.52299381456908656</v>
      </c>
      <c r="D172" s="33">
        <v>0.67744798057277011</v>
      </c>
    </row>
    <row r="173" spans="1:4" x14ac:dyDescent="0.25">
      <c r="A173" s="6">
        <v>41182</v>
      </c>
      <c r="B173" s="7">
        <v>5.2570678855870717E-2</v>
      </c>
      <c r="C173" s="7">
        <v>-0.48497845726606886</v>
      </c>
      <c r="D173" s="33">
        <v>0.5901198149778103</v>
      </c>
    </row>
    <row r="174" spans="1:4" x14ac:dyDescent="0.25">
      <c r="A174" s="6">
        <v>41274</v>
      </c>
      <c r="B174" s="7">
        <v>4.5890607858557503E-2</v>
      </c>
      <c r="C174" s="7">
        <v>-0.44766435685535128</v>
      </c>
      <c r="D174" s="33">
        <v>0.53944557257246628</v>
      </c>
    </row>
    <row r="175" spans="1:4" x14ac:dyDescent="0.25">
      <c r="A175" s="6">
        <v>41364</v>
      </c>
      <c r="B175" s="7">
        <v>1.6782738068039427E-2</v>
      </c>
      <c r="C175" s="7">
        <v>-0.45460609650379202</v>
      </c>
      <c r="D175" s="33">
        <v>0.48817157263987088</v>
      </c>
    </row>
    <row r="176" spans="1:4" x14ac:dyDescent="0.25">
      <c r="A176" s="6">
        <v>41455</v>
      </c>
      <c r="B176" s="7">
        <v>-2.9205646044238753E-2</v>
      </c>
      <c r="C176" s="7">
        <v>-0.47968109607538351</v>
      </c>
      <c r="D176" s="33">
        <v>0.421269803986906</v>
      </c>
    </row>
    <row r="177" spans="1:4" x14ac:dyDescent="0.25">
      <c r="A177" s="6">
        <v>41547</v>
      </c>
      <c r="B177" s="7">
        <v>-4.9367721876921705E-2</v>
      </c>
      <c r="C177" s="7">
        <v>-0.45238693445559047</v>
      </c>
      <c r="D177" s="33">
        <v>0.35365149070174706</v>
      </c>
    </row>
    <row r="178" spans="1:4" x14ac:dyDescent="0.25">
      <c r="A178" s="6">
        <v>41639</v>
      </c>
      <c r="B178" s="7">
        <v>-9.4218295891871029E-2</v>
      </c>
      <c r="C178" s="7">
        <v>-0.47037186145532389</v>
      </c>
      <c r="D178" s="33">
        <v>0.28193526967158183</v>
      </c>
    </row>
    <row r="179" spans="1:4" x14ac:dyDescent="0.25">
      <c r="A179" s="6">
        <v>41729</v>
      </c>
      <c r="B179" s="7">
        <v>-0.10372755726510258</v>
      </c>
      <c r="C179" s="7">
        <v>-0.43275915214467514</v>
      </c>
      <c r="D179" s="33">
        <v>0.22530403761446999</v>
      </c>
    </row>
    <row r="180" spans="1:4" x14ac:dyDescent="0.25">
      <c r="A180" s="6">
        <v>41820</v>
      </c>
      <c r="B180" s="7">
        <v>-7.7122973574596757E-2</v>
      </c>
      <c r="C180" s="7">
        <v>-0.36484981760813817</v>
      </c>
      <c r="D180" s="33">
        <v>0.21060387045894466</v>
      </c>
    </row>
    <row r="181" spans="1:4" x14ac:dyDescent="0.25">
      <c r="A181" s="6">
        <v>41912</v>
      </c>
      <c r="B181" s="7">
        <v>-0.12302948301504676</v>
      </c>
      <c r="C181" s="7">
        <v>-0.39903422049898707</v>
      </c>
      <c r="D181" s="33">
        <v>0.15297525446889354</v>
      </c>
    </row>
    <row r="182" spans="1:4" x14ac:dyDescent="0.25">
      <c r="A182" s="6">
        <v>42004</v>
      </c>
      <c r="B182" s="7">
        <v>-3.8868967435875562E-2</v>
      </c>
      <c r="C182" s="7">
        <v>-0.22722222103364581</v>
      </c>
      <c r="D182" s="33">
        <v>0.14948428616189469</v>
      </c>
    </row>
    <row r="183" spans="1:4" x14ac:dyDescent="0.25">
      <c r="A183" s="6">
        <v>42094</v>
      </c>
      <c r="B183" s="7">
        <v>1.2326084893974687E-2</v>
      </c>
      <c r="C183" s="7">
        <v>-0.12945725556150744</v>
      </c>
      <c r="D183" s="33">
        <v>0.15410942534945682</v>
      </c>
    </row>
    <row r="184" spans="1:4" x14ac:dyDescent="0.25">
      <c r="A184" s="6">
        <v>42185</v>
      </c>
      <c r="B184" s="7">
        <v>2.1114147969502478E-3</v>
      </c>
      <c r="C184" s="7">
        <v>-0.12329788747018983</v>
      </c>
      <c r="D184" s="33">
        <v>0.12752071706409032</v>
      </c>
    </row>
    <row r="185" spans="1:4" x14ac:dyDescent="0.25">
      <c r="A185" s="6">
        <v>42277</v>
      </c>
      <c r="B185" s="7">
        <v>3.447994231540788E-2</v>
      </c>
      <c r="C185" s="7">
        <v>-4.9171047486086777E-2</v>
      </c>
      <c r="D185" s="33">
        <v>0.11813093211690254</v>
      </c>
    </row>
    <row r="186" spans="1:4" x14ac:dyDescent="0.25">
      <c r="A186" s="6">
        <v>42369</v>
      </c>
      <c r="B186" s="7">
        <v>3.8361331830147158E-2</v>
      </c>
      <c r="C186" s="7">
        <v>-3.7096501611305108E-2</v>
      </c>
      <c r="D186" s="33">
        <v>0.11381916527159942</v>
      </c>
    </row>
    <row r="187" spans="1:4" x14ac:dyDescent="0.25">
      <c r="A187" s="6">
        <v>42460</v>
      </c>
      <c r="B187" s="7">
        <v>5.4618946231143592E-2</v>
      </c>
      <c r="C187" s="7">
        <v>-2.3894320255571672E-2</v>
      </c>
      <c r="D187" s="33">
        <v>0.13313221271785886</v>
      </c>
    </row>
    <row r="188" spans="1:4" x14ac:dyDescent="0.25">
      <c r="A188" s="6">
        <v>42551</v>
      </c>
      <c r="B188" s="7">
        <v>0.12038995450207914</v>
      </c>
      <c r="C188" s="7">
        <v>7.9088937139706439E-2</v>
      </c>
      <c r="D188" s="33">
        <v>0.16169097186445183</v>
      </c>
    </row>
    <row r="189" spans="1:4" x14ac:dyDescent="0.25">
      <c r="A189" s="6">
        <v>42643</v>
      </c>
      <c r="B189" s="7">
        <v>7.9293979327266076E-2</v>
      </c>
      <c r="C189" s="7">
        <v>3.510753062361003E-2</v>
      </c>
      <c r="D189" s="33">
        <v>0.12348042803092213</v>
      </c>
    </row>
    <row r="190" spans="1:4" x14ac:dyDescent="0.25">
      <c r="A190" s="6">
        <v>42735</v>
      </c>
      <c r="B190" s="7">
        <v>7.2515538831602111E-2</v>
      </c>
      <c r="C190" s="7">
        <v>2.8479185632820887E-2</v>
      </c>
      <c r="D190" s="33">
        <v>0.11655189203038333</v>
      </c>
    </row>
    <row r="191" spans="1:4" x14ac:dyDescent="0.25">
      <c r="A191" s="6">
        <v>42825</v>
      </c>
      <c r="B191" s="7">
        <v>9.0512297771811329E-2</v>
      </c>
      <c r="C191" s="7">
        <v>7.3712165956368064E-2</v>
      </c>
      <c r="D191" s="33">
        <v>0.10731242958725459</v>
      </c>
    </row>
    <row r="192" spans="1:4" x14ac:dyDescent="0.25">
      <c r="A192" s="6">
        <v>42916</v>
      </c>
      <c r="B192" s="7">
        <v>0.13806313664709052</v>
      </c>
      <c r="C192" s="7">
        <v>0.15525052347620813</v>
      </c>
      <c r="D192" s="33">
        <v>0.1208757498179729</v>
      </c>
    </row>
    <row r="193" spans="1:4" x14ac:dyDescent="0.25">
      <c r="A193" s="6">
        <v>43008</v>
      </c>
      <c r="B193" s="7">
        <v>0.13696963542607563</v>
      </c>
      <c r="C193" s="7">
        <v>0.16432541578950438</v>
      </c>
      <c r="D193" s="33">
        <v>0.10961385506264688</v>
      </c>
    </row>
    <row r="194" spans="1:4" x14ac:dyDescent="0.25">
      <c r="A194" s="6">
        <v>43100</v>
      </c>
      <c r="B194" s="7">
        <v>0.21821151470043268</v>
      </c>
      <c r="C194" s="7">
        <v>0.26776640496994136</v>
      </c>
      <c r="D194" s="33">
        <v>0.168656624430924</v>
      </c>
    </row>
    <row r="195" spans="1:4" x14ac:dyDescent="0.25">
      <c r="A195" s="6">
        <v>43190</v>
      </c>
      <c r="B195" s="7">
        <v>0.21900854425778021</v>
      </c>
      <c r="C195" s="7">
        <v>0.26742758168484626</v>
      </c>
      <c r="D195" s="33">
        <v>0.17058950683071414</v>
      </c>
    </row>
    <row r="196" spans="1:4" x14ac:dyDescent="0.25">
      <c r="A196" s="6">
        <v>43281</v>
      </c>
      <c r="B196" s="7">
        <v>0.14920615815096744</v>
      </c>
      <c r="C196" s="7">
        <v>0.18066605788515139</v>
      </c>
      <c r="D196" s="33">
        <v>0.11774625841678348</v>
      </c>
    </row>
    <row r="197" spans="1:4" x14ac:dyDescent="0.25">
      <c r="A197" s="6">
        <v>43373</v>
      </c>
      <c r="B197" s="7">
        <v>0.12954767010465135</v>
      </c>
      <c r="C197" s="7">
        <v>0.15383730499634801</v>
      </c>
      <c r="D197" s="33">
        <v>0.10525803521295465</v>
      </c>
    </row>
    <row r="198" spans="1:4" x14ac:dyDescent="0.25">
      <c r="A198" s="6">
        <v>43465</v>
      </c>
      <c r="B198" s="7">
        <v>0.18147929287227796</v>
      </c>
      <c r="C198" s="7">
        <v>0.20364549193557996</v>
      </c>
      <c r="D198" s="33">
        <v>0.15931309380897596</v>
      </c>
    </row>
    <row r="199" spans="1:4" x14ac:dyDescent="0.25">
      <c r="A199" s="6">
        <v>43555</v>
      </c>
      <c r="B199" s="7">
        <v>0.22182992404234447</v>
      </c>
      <c r="C199" s="7">
        <v>0.25625176214573203</v>
      </c>
      <c r="D199" s="33">
        <v>0.18740808593895691</v>
      </c>
    </row>
    <row r="200" spans="1:4" x14ac:dyDescent="0.25">
      <c r="A200" s="6">
        <v>43646</v>
      </c>
      <c r="B200" s="7">
        <v>0.24402198636883737</v>
      </c>
      <c r="C200" s="7">
        <v>0.27924017265052542</v>
      </c>
      <c r="D200" s="33">
        <v>0.20880380008714935</v>
      </c>
    </row>
    <row r="201" spans="1:4" x14ac:dyDescent="0.25">
      <c r="A201" s="6">
        <v>43738</v>
      </c>
      <c r="B201" s="7">
        <v>0.21247408452081434</v>
      </c>
      <c r="C201" s="7">
        <v>0.23956868014372926</v>
      </c>
      <c r="D201" s="33">
        <v>0.1853794888978994</v>
      </c>
    </row>
    <row r="202" spans="1:4" x14ac:dyDescent="0.25">
      <c r="A202" s="6">
        <v>43830</v>
      </c>
      <c r="B202" s="7">
        <v>6.4897510396883601E-2</v>
      </c>
      <c r="C202" s="7">
        <v>4.8052143269449836E-2</v>
      </c>
      <c r="D202" s="33">
        <v>8.1742877524317359E-2</v>
      </c>
    </row>
    <row r="203" spans="1:4" x14ac:dyDescent="0.25">
      <c r="A203" s="6">
        <v>43921</v>
      </c>
      <c r="B203" s="7">
        <v>5.7394694133607004E-2</v>
      </c>
      <c r="C203" s="7">
        <v>9.6807374674345498E-2</v>
      </c>
      <c r="D203" s="33">
        <v>1.7982013592868506E-2</v>
      </c>
    </row>
    <row r="204" spans="1:4" x14ac:dyDescent="0.25">
      <c r="A204" s="6">
        <v>44012</v>
      </c>
      <c r="B204" s="7">
        <v>0.15210800080632178</v>
      </c>
      <c r="C204" s="7">
        <v>0.29918731371889956</v>
      </c>
      <c r="D204" s="33">
        <v>5.0286878937439959E-3</v>
      </c>
    </row>
    <row r="205" spans="1:4" x14ac:dyDescent="0.25">
      <c r="A205" s="6">
        <v>44104</v>
      </c>
      <c r="B205" s="7">
        <v>0.29707585100360645</v>
      </c>
      <c r="C205" s="7">
        <v>0.54694325905115149</v>
      </c>
      <c r="D205" s="33">
        <v>4.7208442956061365E-2</v>
      </c>
    </row>
    <row r="206" spans="1:4" x14ac:dyDescent="0.25">
      <c r="A206" s="6">
        <v>44196</v>
      </c>
      <c r="B206" s="7">
        <v>0.36835806782794339</v>
      </c>
      <c r="C206" s="7">
        <v>0.68212200315010285</v>
      </c>
      <c r="D206" s="33">
        <v>5.4594132505783932E-2</v>
      </c>
    </row>
    <row r="207" spans="1:4" x14ac:dyDescent="0.25">
      <c r="A207" s="6">
        <v>44286</v>
      </c>
      <c r="B207" s="7">
        <v>0.43033514337931478</v>
      </c>
      <c r="C207" s="7">
        <v>0.78924291505919253</v>
      </c>
      <c r="D207" s="33">
        <v>7.1427371699436984E-2</v>
      </c>
    </row>
    <row r="208" spans="1:4" x14ac:dyDescent="0.25">
      <c r="A208" s="6">
        <v>44377</v>
      </c>
      <c r="B208" s="7">
        <v>0.39753861689313746</v>
      </c>
      <c r="C208" s="7">
        <v>0.74759064956385712</v>
      </c>
      <c r="D208" s="33">
        <v>4.7486584222417819E-2</v>
      </c>
    </row>
    <row r="209" spans="1:4" x14ac:dyDescent="0.25">
      <c r="A209" s="6">
        <v>44469</v>
      </c>
      <c r="B209" s="7">
        <v>0.3790304588040937</v>
      </c>
      <c r="C209" s="7">
        <v>0.72273514475284384</v>
      </c>
      <c r="D209" s="33">
        <v>3.5325772855343572E-2</v>
      </c>
    </row>
    <row r="210" spans="1:4" x14ac:dyDescent="0.25">
      <c r="A210" s="6">
        <v>44561</v>
      </c>
      <c r="B210" s="7">
        <v>0.21797048231239627</v>
      </c>
      <c r="C210" s="7">
        <v>0.53034086904609401</v>
      </c>
      <c r="D210" s="33">
        <v>-9.4399904421301487E-2</v>
      </c>
    </row>
    <row r="211" spans="1:4" x14ac:dyDescent="0.25">
      <c r="A211" s="6">
        <v>44651</v>
      </c>
      <c r="B211" s="7">
        <v>-6.7450638417422257E-2</v>
      </c>
      <c r="C211" s="7">
        <v>0.18455888700349379</v>
      </c>
      <c r="D211" s="33">
        <v>-0.31946016383833831</v>
      </c>
    </row>
    <row r="212" spans="1:4" x14ac:dyDescent="0.25">
      <c r="A212" s="6">
        <v>44742</v>
      </c>
      <c r="B212" s="7">
        <v>-0.33107783399394164</v>
      </c>
      <c r="C212" s="7">
        <v>-0.21293685642529039</v>
      </c>
      <c r="D212" s="33">
        <v>-0.44921881156259286</v>
      </c>
    </row>
    <row r="213" spans="1:4" x14ac:dyDescent="0.25">
      <c r="A213" s="6">
        <v>44834</v>
      </c>
      <c r="B213" s="7">
        <v>-0.25965043081974282</v>
      </c>
      <c r="C213" s="7">
        <v>-0.21226984083552666</v>
      </c>
      <c r="D213" s="33">
        <v>-0.307031020803959</v>
      </c>
    </row>
    <row r="214" spans="1:4" x14ac:dyDescent="0.25">
      <c r="A214" s="6">
        <v>44926</v>
      </c>
      <c r="B214" s="7">
        <v>-0.13985683086843942</v>
      </c>
      <c r="C214" s="7">
        <v>-0.1445818381074471</v>
      </c>
      <c r="D214" s="33">
        <v>-0.13513182362943177</v>
      </c>
    </row>
    <row r="215" spans="1:4" x14ac:dyDescent="0.25">
      <c r="A215" s="6">
        <v>45016</v>
      </c>
      <c r="B215" s="7">
        <v>-1.8499520836108075E-3</v>
      </c>
      <c r="C215" s="7">
        <v>-4.9557148732947906E-3</v>
      </c>
      <c r="D215" s="33">
        <v>1.2558107060731756E-3</v>
      </c>
    </row>
    <row r="216" spans="1:4" x14ac:dyDescent="0.25">
      <c r="A216" s="6">
        <v>45107</v>
      </c>
      <c r="B216" s="7">
        <v>-0.10323152679669728</v>
      </c>
      <c r="C216" s="7">
        <v>-0.12330365865150242</v>
      </c>
      <c r="D216" s="33">
        <v>-8.3159394941892159E-2</v>
      </c>
    </row>
    <row r="217" spans="1:4" x14ac:dyDescent="0.25">
      <c r="A217" s="6">
        <v>45199</v>
      </c>
      <c r="B217" s="7">
        <v>-0.17355974399663959</v>
      </c>
      <c r="C217" s="7">
        <v>-0.18583136948601692</v>
      </c>
      <c r="D217" s="33">
        <v>-0.16128811850726227</v>
      </c>
    </row>
  </sheetData>
  <mergeCells count="3">
    <mergeCell ref="B2:J2"/>
    <mergeCell ref="B3:J3"/>
    <mergeCell ref="A1:J1"/>
  </mergeCells>
  <hyperlinks>
    <hyperlink ref="J4" location="Indhold!A1" display="Tilbage til Indhold" xr:uid="{00000000-0004-0000-1B00-000000000000}"/>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15"/>
  <dimension ref="A1:S511"/>
  <sheetViews>
    <sheetView zoomScaleNormal="100" workbookViewId="0">
      <selection sqref="A1:D1"/>
    </sheetView>
  </sheetViews>
  <sheetFormatPr defaultColWidth="9.140625" defaultRowHeight="13.5" x14ac:dyDescent="0.25"/>
  <cols>
    <col min="1" max="1" width="11" style="8" bestFit="1" customWidth="1"/>
    <col min="2" max="2" width="20" style="8" bestFit="1" customWidth="1"/>
    <col min="3" max="3" width="15.140625" style="8" bestFit="1" customWidth="1"/>
    <col min="4" max="4" width="16.140625" style="8" bestFit="1" customWidth="1"/>
    <col min="5" max="7" width="8.85546875" style="8" bestFit="1" customWidth="1"/>
    <col min="8" max="9" width="12.7109375" style="8" customWidth="1"/>
    <col min="10" max="10" width="15" style="8" bestFit="1" customWidth="1"/>
    <col min="11" max="11" width="12.7109375" style="8" customWidth="1"/>
    <col min="12" max="12" width="2.85546875" style="8" customWidth="1"/>
    <col min="13" max="13" width="8.28515625" style="8" customWidth="1"/>
    <col min="14" max="14" width="16.5703125" style="8" customWidth="1"/>
    <col min="15" max="15" width="14.42578125" style="8" customWidth="1"/>
    <col min="16" max="16" width="20" style="8" customWidth="1"/>
    <col min="17" max="17" width="17.5703125" style="8" customWidth="1"/>
    <col min="18" max="16384" width="9.140625" style="8"/>
  </cols>
  <sheetData>
    <row r="1" spans="1:19" ht="26.25" customHeight="1" thickBot="1" x14ac:dyDescent="0.3">
      <c r="A1" s="109" t="s">
        <v>116</v>
      </c>
      <c r="B1" s="110"/>
      <c r="C1" s="110"/>
      <c r="D1" s="110"/>
      <c r="E1" s="92"/>
      <c r="F1" s="92"/>
      <c r="G1" s="92"/>
      <c r="H1" s="86"/>
      <c r="I1" s="86"/>
      <c r="J1" s="86"/>
      <c r="K1" s="19"/>
      <c r="L1" s="19"/>
      <c r="M1" s="19"/>
      <c r="N1" s="19"/>
      <c r="O1" s="19"/>
      <c r="P1" s="19"/>
      <c r="Q1" s="19"/>
      <c r="R1" s="19"/>
      <c r="S1" s="19"/>
    </row>
    <row r="2" spans="1:19" ht="29.25" customHeight="1" x14ac:dyDescent="0.25">
      <c r="A2" s="11" t="s">
        <v>24</v>
      </c>
      <c r="B2" s="104" t="s">
        <v>115</v>
      </c>
      <c r="C2" s="104"/>
      <c r="D2" s="104"/>
      <c r="E2" s="90"/>
      <c r="F2" s="90"/>
      <c r="G2" s="90"/>
      <c r="H2" s="34"/>
      <c r="I2" s="34"/>
      <c r="J2" s="34"/>
      <c r="K2" s="11"/>
      <c r="L2" s="11"/>
      <c r="M2" s="11"/>
    </row>
    <row r="3" spans="1:19" ht="27.75" customHeight="1" x14ac:dyDescent="0.25">
      <c r="A3" s="12" t="s">
        <v>25</v>
      </c>
      <c r="B3" s="116" t="s">
        <v>67</v>
      </c>
      <c r="C3" s="116"/>
      <c r="D3" s="116"/>
      <c r="E3" s="91"/>
      <c r="F3" s="91"/>
      <c r="G3" s="91"/>
      <c r="H3" s="15"/>
      <c r="I3" s="15"/>
      <c r="J3" s="15"/>
      <c r="K3" s="12"/>
      <c r="L3" s="12"/>
      <c r="M3" s="12"/>
    </row>
    <row r="4" spans="1:19" ht="12" customHeight="1" x14ac:dyDescent="0.25">
      <c r="D4" s="13" t="s">
        <v>35</v>
      </c>
      <c r="E4" s="13"/>
      <c r="F4" s="13"/>
      <c r="G4" s="13"/>
      <c r="N4" s="16"/>
      <c r="O4" s="16"/>
      <c r="P4" s="16"/>
      <c r="Q4" s="2"/>
    </row>
    <row r="6" spans="1:19" ht="15" x14ac:dyDescent="0.25">
      <c r="A6" s="23" t="s">
        <v>33</v>
      </c>
      <c r="B6" s="23" t="s">
        <v>143</v>
      </c>
      <c r="C6" s="23" t="s">
        <v>144</v>
      </c>
      <c r="D6" s="37" t="s">
        <v>55</v>
      </c>
      <c r="E6" s="75"/>
      <c r="F6" s="75"/>
      <c r="G6" s="75"/>
    </row>
    <row r="7" spans="1:19" ht="15" x14ac:dyDescent="0.25">
      <c r="A7" s="6">
        <v>26023</v>
      </c>
      <c r="B7" s="7">
        <v>-0.15745173920130126</v>
      </c>
      <c r="C7" s="7">
        <v>4.2186731007773051E-2</v>
      </c>
      <c r="D7" s="33">
        <v>-0.35709020941037556</v>
      </c>
      <c r="E7" s="75"/>
      <c r="F7" s="75"/>
      <c r="G7" s="75"/>
    </row>
    <row r="8" spans="1:19" ht="15" x14ac:dyDescent="0.25">
      <c r="A8" s="6">
        <v>26114</v>
      </c>
      <c r="B8" s="7">
        <v>-0.16274422675960129</v>
      </c>
      <c r="C8" s="7">
        <v>4.5173081569835601E-3</v>
      </c>
      <c r="D8" s="33">
        <v>-0.33000576167618612</v>
      </c>
      <c r="E8" s="75"/>
      <c r="F8" s="75"/>
      <c r="G8" s="75"/>
    </row>
    <row r="9" spans="1:19" ht="15" x14ac:dyDescent="0.25">
      <c r="A9" s="6">
        <v>26206</v>
      </c>
      <c r="B9" s="7">
        <v>-0.16501538532679175</v>
      </c>
      <c r="C9" s="7">
        <v>-3.3303012653719447E-2</v>
      </c>
      <c r="D9" s="33">
        <v>-0.29672775799986406</v>
      </c>
      <c r="E9" s="75"/>
      <c r="F9" s="75"/>
      <c r="G9" s="75"/>
    </row>
    <row r="10" spans="1:19" ht="15" x14ac:dyDescent="0.25">
      <c r="A10" s="6">
        <v>26298</v>
      </c>
      <c r="B10" s="7">
        <v>-0.16319551172648528</v>
      </c>
      <c r="C10" s="7">
        <v>-6.9744172322641879E-2</v>
      </c>
      <c r="D10" s="33">
        <v>-0.2566468511303287</v>
      </c>
      <c r="E10" s="75"/>
      <c r="F10" s="75"/>
      <c r="G10" s="75"/>
    </row>
    <row r="11" spans="1:19" ht="15" x14ac:dyDescent="0.25">
      <c r="A11" s="6">
        <v>26389</v>
      </c>
      <c r="B11" s="7">
        <v>-0.15624556860781169</v>
      </c>
      <c r="C11" s="7">
        <v>-0.1032498014241318</v>
      </c>
      <c r="D11" s="33">
        <v>-0.2092413357914916</v>
      </c>
      <c r="E11" s="75"/>
      <c r="F11" s="75"/>
      <c r="G11" s="75"/>
    </row>
    <row r="12" spans="1:19" ht="15" x14ac:dyDescent="0.25">
      <c r="A12" s="6">
        <v>26480</v>
      </c>
      <c r="B12" s="7">
        <v>-0.14320077170493486</v>
      </c>
      <c r="C12" s="7">
        <v>-0.13229389136532885</v>
      </c>
      <c r="D12" s="33">
        <v>-0.15410765204454088</v>
      </c>
      <c r="E12" s="75"/>
      <c r="F12" s="75"/>
      <c r="G12" s="75"/>
    </row>
    <row r="13" spans="1:19" ht="15" x14ac:dyDescent="0.25">
      <c r="A13" s="6">
        <v>26572</v>
      </c>
      <c r="B13" s="7">
        <v>-0.12321458823742122</v>
      </c>
      <c r="C13" s="7">
        <v>-0.15543908034957635</v>
      </c>
      <c r="D13" s="33">
        <v>-9.0990096125266096E-2</v>
      </c>
      <c r="E13" s="75"/>
      <c r="F13" s="75"/>
      <c r="G13" s="75"/>
    </row>
    <row r="14" spans="1:19" ht="15" x14ac:dyDescent="0.25">
      <c r="A14" s="6">
        <v>26664</v>
      </c>
      <c r="B14" s="7">
        <v>-9.5601639138417918E-2</v>
      </c>
      <c r="C14" s="7">
        <v>-0.17139456771188386</v>
      </c>
      <c r="D14" s="33">
        <v>-1.9808710564951988E-2</v>
      </c>
      <c r="E14" s="75"/>
      <c r="F14" s="75"/>
      <c r="G14" s="75"/>
    </row>
    <row r="15" spans="1:19" ht="15" x14ac:dyDescent="0.25">
      <c r="A15" s="6">
        <v>26754</v>
      </c>
      <c r="B15" s="7">
        <v>-5.9877963586740794E-2</v>
      </c>
      <c r="C15" s="7">
        <v>-0.17907160765199515</v>
      </c>
      <c r="D15" s="33">
        <v>5.9315680478513558E-2</v>
      </c>
      <c r="E15" s="75"/>
      <c r="F15" s="75"/>
      <c r="G15" s="75"/>
    </row>
    <row r="16" spans="1:19" ht="15" x14ac:dyDescent="0.25">
      <c r="A16" s="6">
        <v>26845</v>
      </c>
      <c r="B16" s="7">
        <v>-1.5797120424307878E-2</v>
      </c>
      <c r="C16" s="7">
        <v>-0.17763453904565565</v>
      </c>
      <c r="D16" s="33">
        <v>0.1460402981970399</v>
      </c>
      <c r="E16" s="75"/>
      <c r="F16" s="75"/>
      <c r="G16" s="75"/>
    </row>
    <row r="17" spans="1:7" ht="15" x14ac:dyDescent="0.25">
      <c r="A17" s="6">
        <v>26937</v>
      </c>
      <c r="B17" s="7">
        <v>3.6619331329593108E-2</v>
      </c>
      <c r="C17" s="7">
        <v>-0.1665453837285438</v>
      </c>
      <c r="D17" s="33">
        <v>0.23978404638773002</v>
      </c>
      <c r="E17" s="75"/>
      <c r="F17" s="75"/>
      <c r="G17" s="75"/>
    </row>
    <row r="18" spans="1:7" ht="15" x14ac:dyDescent="0.25">
      <c r="A18" s="6">
        <v>27029</v>
      </c>
      <c r="B18" s="7">
        <v>9.7058311962602062E-2</v>
      </c>
      <c r="C18" s="7">
        <v>-0.14560019096239535</v>
      </c>
      <c r="D18" s="33">
        <v>0.33971681488759947</v>
      </c>
      <c r="E18" s="75"/>
      <c r="F18" s="75"/>
      <c r="G18" s="75"/>
    </row>
    <row r="19" spans="1:7" ht="15" x14ac:dyDescent="0.25">
      <c r="A19" s="6">
        <v>27119</v>
      </c>
      <c r="B19" s="7">
        <v>0.16489983205445333</v>
      </c>
      <c r="C19" s="7">
        <v>-0.1149555178824737</v>
      </c>
      <c r="D19" s="33">
        <v>0.44475518199138037</v>
      </c>
      <c r="E19" s="75"/>
      <c r="F19" s="75"/>
      <c r="G19" s="75"/>
    </row>
    <row r="20" spans="1:7" ht="15" x14ac:dyDescent="0.25">
      <c r="A20" s="6">
        <v>27210</v>
      </c>
      <c r="B20" s="7">
        <v>0.23921069380823307</v>
      </c>
      <c r="C20" s="7">
        <v>-7.5143709435407061E-2</v>
      </c>
      <c r="D20" s="33">
        <v>0.55356509705187318</v>
      </c>
      <c r="E20" s="75"/>
      <c r="F20" s="75"/>
      <c r="G20" s="75"/>
    </row>
    <row r="21" spans="1:7" ht="15" x14ac:dyDescent="0.25">
      <c r="A21" s="6">
        <v>27302</v>
      </c>
      <c r="B21" s="7">
        <v>0.31874798928071646</v>
      </c>
      <c r="C21" s="7">
        <v>-2.7075969281549376E-2</v>
      </c>
      <c r="D21" s="33">
        <v>0.66457194784298235</v>
      </c>
      <c r="E21" s="75"/>
      <c r="F21" s="75"/>
      <c r="G21" s="75"/>
    </row>
    <row r="22" spans="1:7" ht="15" x14ac:dyDescent="0.25">
      <c r="A22" s="6">
        <v>27394</v>
      </c>
      <c r="B22" s="7">
        <v>0.40197281702017179</v>
      </c>
      <c r="C22" s="7">
        <v>2.7967414027427015E-2</v>
      </c>
      <c r="D22" s="33">
        <v>0.77597822001291661</v>
      </c>
      <c r="E22" s="75"/>
      <c r="F22" s="75"/>
      <c r="G22" s="75"/>
    </row>
    <row r="23" spans="1:7" ht="15" x14ac:dyDescent="0.25">
      <c r="A23" s="6">
        <v>27484</v>
      </c>
      <c r="B23" s="7">
        <v>0.48707432897227848</v>
      </c>
      <c r="C23" s="7">
        <v>8.8359914708825787E-2</v>
      </c>
      <c r="D23" s="33">
        <v>0.8857887432357312</v>
      </c>
      <c r="E23" s="75"/>
      <c r="F23" s="75"/>
      <c r="G23" s="75"/>
    </row>
    <row r="24" spans="1:7" ht="15" x14ac:dyDescent="0.25">
      <c r="A24" s="6">
        <v>27575</v>
      </c>
      <c r="B24" s="7">
        <v>0.57200389444895894</v>
      </c>
      <c r="C24" s="7">
        <v>0.15216449259908052</v>
      </c>
      <c r="D24" s="33">
        <v>0.99184329629883738</v>
      </c>
      <c r="E24" s="75"/>
      <c r="F24" s="75"/>
      <c r="G24" s="75"/>
    </row>
    <row r="25" spans="1:7" ht="15" x14ac:dyDescent="0.25">
      <c r="A25" s="6">
        <v>27667</v>
      </c>
      <c r="B25" s="7">
        <v>0.65451883741485073</v>
      </c>
      <c r="C25" s="7">
        <v>0.217181557188352</v>
      </c>
      <c r="D25" s="33">
        <v>1.0918561176413495</v>
      </c>
      <c r="E25" s="75"/>
      <c r="F25" s="75"/>
      <c r="G25" s="75"/>
    </row>
    <row r="26" spans="1:7" ht="15" x14ac:dyDescent="0.25">
      <c r="A26" s="6">
        <v>27759</v>
      </c>
      <c r="B26" s="7">
        <v>0.7322348777348574</v>
      </c>
      <c r="C26" s="7">
        <v>0.28100811007404752</v>
      </c>
      <c r="D26" s="33">
        <v>1.1834616453956672</v>
      </c>
      <c r="E26" s="75"/>
      <c r="F26" s="75"/>
      <c r="G26" s="75"/>
    </row>
    <row r="27" spans="1:7" ht="15" x14ac:dyDescent="0.25">
      <c r="A27" s="6">
        <v>27850</v>
      </c>
      <c r="B27" s="7">
        <v>0.80268609688089065</v>
      </c>
      <c r="C27" s="7">
        <v>0.34110659525435122</v>
      </c>
      <c r="D27" s="33">
        <v>1.26426559850743</v>
      </c>
      <c r="E27" s="75"/>
      <c r="F27" s="75"/>
      <c r="G27" s="75"/>
    </row>
    <row r="28" spans="1:7" ht="15" x14ac:dyDescent="0.25">
      <c r="A28" s="6">
        <v>27941</v>
      </c>
      <c r="B28" s="7">
        <v>0.86339096424885287</v>
      </c>
      <c r="C28" s="7">
        <v>0.39488161383656967</v>
      </c>
      <c r="D28" s="33">
        <v>1.3319003146611361</v>
      </c>
      <c r="E28" s="75"/>
      <c r="F28" s="75"/>
      <c r="G28" s="75"/>
    </row>
    <row r="29" spans="1:7" ht="15" x14ac:dyDescent="0.25">
      <c r="A29" s="6">
        <v>28033</v>
      </c>
      <c r="B29" s="7">
        <v>0.91192271148257431</v>
      </c>
      <c r="C29" s="7">
        <v>0.4397623350909371</v>
      </c>
      <c r="D29" s="33">
        <v>1.3840830878742114</v>
      </c>
      <c r="E29" s="75"/>
      <c r="F29" s="75"/>
      <c r="G29" s="75"/>
    </row>
    <row r="30" spans="1:7" ht="15" x14ac:dyDescent="0.25">
      <c r="A30" s="6">
        <v>28125</v>
      </c>
      <c r="B30" s="7">
        <v>0.9459821379669725</v>
      </c>
      <c r="C30" s="7">
        <v>0.47328817132269035</v>
      </c>
      <c r="D30" s="33">
        <v>1.4186761046112546</v>
      </c>
      <c r="E30" s="75"/>
      <c r="F30" s="75"/>
      <c r="G30" s="75"/>
    </row>
    <row r="31" spans="1:7" ht="15" x14ac:dyDescent="0.25">
      <c r="A31" s="6">
        <v>28215</v>
      </c>
      <c r="B31" s="7">
        <v>0.9634707786949015</v>
      </c>
      <c r="C31" s="7">
        <v>0.49319509008202467</v>
      </c>
      <c r="D31" s="33">
        <v>1.4337464673077782</v>
      </c>
      <c r="E31" s="75"/>
      <c r="F31" s="75"/>
      <c r="G31" s="75"/>
    </row>
    <row r="32" spans="1:7" ht="15" x14ac:dyDescent="0.25">
      <c r="A32" s="6">
        <v>28306</v>
      </c>
      <c r="B32" s="7">
        <v>0.9625622723408982</v>
      </c>
      <c r="C32" s="7">
        <v>0.49749982205530296</v>
      </c>
      <c r="D32" s="33">
        <v>1.4276247226264935</v>
      </c>
      <c r="E32" s="75"/>
      <c r="F32" s="75"/>
      <c r="G32" s="75"/>
    </row>
    <row r="33" spans="1:7" ht="15" x14ac:dyDescent="0.25">
      <c r="A33" s="6">
        <v>28398</v>
      </c>
      <c r="B33" s="7">
        <v>0.94176973722173629</v>
      </c>
      <c r="C33" s="7">
        <v>0.48457919249518344</v>
      </c>
      <c r="D33" s="33">
        <v>1.3989602819482891</v>
      </c>
      <c r="E33" s="75"/>
      <c r="F33" s="75"/>
      <c r="G33" s="75"/>
    </row>
    <row r="34" spans="1:7" ht="15" x14ac:dyDescent="0.25">
      <c r="A34" s="6">
        <v>28490</v>
      </c>
      <c r="B34" s="7">
        <v>0.90000699865668254</v>
      </c>
      <c r="C34" s="7">
        <v>0.45324186156024326</v>
      </c>
      <c r="D34" s="33">
        <v>1.3467721357531217</v>
      </c>
      <c r="E34" s="75"/>
      <c r="F34" s="75"/>
      <c r="G34" s="75"/>
    </row>
    <row r="35" spans="1:7" ht="15" x14ac:dyDescent="0.25">
      <c r="A35" s="6">
        <v>28580</v>
      </c>
      <c r="B35" s="7">
        <v>0.83664161383508562</v>
      </c>
      <c r="C35" s="7">
        <v>0.40278990498470257</v>
      </c>
      <c r="D35" s="33">
        <v>1.2704933226854687</v>
      </c>
      <c r="E35" s="75"/>
      <c r="F35" s="75"/>
      <c r="G35" s="75"/>
    </row>
    <row r="36" spans="1:7" ht="15" x14ac:dyDescent="0.25">
      <c r="A36" s="6">
        <v>28671</v>
      </c>
      <c r="B36" s="7">
        <v>0.7515378083706622</v>
      </c>
      <c r="C36" s="7">
        <v>0.33306789877952986</v>
      </c>
      <c r="D36" s="33">
        <v>1.1700077179617945</v>
      </c>
      <c r="E36" s="75"/>
      <c r="F36" s="75"/>
      <c r="G36" s="75"/>
    </row>
    <row r="37" spans="1:7" ht="15" x14ac:dyDescent="0.25">
      <c r="A37" s="6">
        <v>28763</v>
      </c>
      <c r="B37" s="7">
        <v>0.64508766892325176</v>
      </c>
      <c r="C37" s="7">
        <v>0.24449748503941307</v>
      </c>
      <c r="D37" s="33">
        <v>1.0456778528070905</v>
      </c>
      <c r="E37" s="75"/>
      <c r="F37" s="75"/>
      <c r="G37" s="75"/>
    </row>
    <row r="38" spans="1:7" ht="15" x14ac:dyDescent="0.25">
      <c r="A38" s="6">
        <v>28855</v>
      </c>
      <c r="B38" s="7">
        <v>0.51822922324749632</v>
      </c>
      <c r="C38" s="7">
        <v>0.13809578253174881</v>
      </c>
      <c r="D38" s="33">
        <v>0.89836266396324371</v>
      </c>
      <c r="E38" s="75"/>
      <c r="F38" s="75"/>
      <c r="G38" s="75"/>
    </row>
    <row r="39" spans="1:7" ht="15" x14ac:dyDescent="0.25">
      <c r="A39" s="6">
        <v>28945</v>
      </c>
      <c r="B39" s="7">
        <v>0.3724503755579851</v>
      </c>
      <c r="C39" s="7">
        <v>1.5476455185798028E-2</v>
      </c>
      <c r="D39" s="33">
        <v>0.72942429593017222</v>
      </c>
      <c r="E39" s="75"/>
      <c r="F39" s="75"/>
      <c r="G39" s="75"/>
    </row>
    <row r="40" spans="1:7" ht="15" x14ac:dyDescent="0.25">
      <c r="A40" s="6">
        <v>29036</v>
      </c>
      <c r="B40" s="7">
        <v>0.20977804226238295</v>
      </c>
      <c r="C40" s="7">
        <v>-0.12116724875264487</v>
      </c>
      <c r="D40" s="33">
        <v>0.54072333327741073</v>
      </c>
      <c r="E40" s="75"/>
      <c r="F40" s="75"/>
      <c r="G40" s="75"/>
    </row>
    <row r="41" spans="1:7" ht="15" x14ac:dyDescent="0.25">
      <c r="A41" s="6">
        <v>29128</v>
      </c>
      <c r="B41" s="7">
        <v>3.2752240545737721E-2</v>
      </c>
      <c r="C41" s="7">
        <v>-0.26909763880009929</v>
      </c>
      <c r="D41" s="33">
        <v>0.33460211989157473</v>
      </c>
      <c r="E41" s="75"/>
      <c r="F41" s="75"/>
      <c r="G41" s="75"/>
    </row>
    <row r="42" spans="1:7" ht="15" x14ac:dyDescent="0.25">
      <c r="A42" s="6">
        <v>29220</v>
      </c>
      <c r="B42" s="7">
        <v>-0.15561469152780025</v>
      </c>
      <c r="C42" s="7">
        <v>-0.4250855023948093</v>
      </c>
      <c r="D42" s="33">
        <v>0.11385611933920882</v>
      </c>
      <c r="E42" s="75"/>
      <c r="F42" s="75"/>
      <c r="G42" s="75"/>
    </row>
    <row r="43" spans="1:7" ht="15" x14ac:dyDescent="0.25">
      <c r="A43" s="6">
        <v>29311</v>
      </c>
      <c r="B43" s="7">
        <v>-0.35189313213097845</v>
      </c>
      <c r="C43" s="7">
        <v>-0.58547984216102</v>
      </c>
      <c r="D43" s="33">
        <v>-0.11830642210093691</v>
      </c>
      <c r="E43" s="75"/>
      <c r="F43" s="75"/>
      <c r="G43" s="75"/>
    </row>
    <row r="44" spans="1:7" ht="15" x14ac:dyDescent="0.25">
      <c r="A44" s="6">
        <v>29402</v>
      </c>
      <c r="B44" s="7">
        <v>-0.55230443251880779</v>
      </c>
      <c r="C44" s="7">
        <v>-0.74629292610518627</v>
      </c>
      <c r="D44" s="33">
        <v>-0.35831593893242919</v>
      </c>
      <c r="E44" s="75"/>
      <c r="F44" s="75"/>
      <c r="G44" s="75"/>
    </row>
    <row r="45" spans="1:7" ht="15" x14ac:dyDescent="0.25">
      <c r="A45" s="6">
        <v>29494</v>
      </c>
      <c r="B45" s="7">
        <v>-0.75280094912542017</v>
      </c>
      <c r="C45" s="7">
        <v>-0.90329863530072607</v>
      </c>
      <c r="D45" s="33">
        <v>-0.60230326295011427</v>
      </c>
      <c r="E45" s="75"/>
      <c r="F45" s="75"/>
      <c r="G45" s="75"/>
    </row>
    <row r="46" spans="1:7" ht="15" x14ac:dyDescent="0.25">
      <c r="A46" s="6">
        <v>29586</v>
      </c>
      <c r="B46" s="7">
        <v>-0.94915603121372416</v>
      </c>
      <c r="C46" s="7">
        <v>-1.0521416309303844</v>
      </c>
      <c r="D46" s="33">
        <v>-0.84617043149706406</v>
      </c>
      <c r="E46" s="75"/>
      <c r="F46" s="75"/>
      <c r="G46" s="75"/>
    </row>
    <row r="47" spans="1:7" ht="15" x14ac:dyDescent="0.25">
      <c r="A47" s="6">
        <v>29676</v>
      </c>
      <c r="B47" s="7">
        <v>-1.1370618127465648</v>
      </c>
      <c r="C47" s="7">
        <v>-1.1884544639199588</v>
      </c>
      <c r="D47" s="33">
        <v>-1.0856691615731708</v>
      </c>
      <c r="E47" s="75"/>
      <c r="F47" s="75"/>
      <c r="G47" s="75"/>
    </row>
    <row r="48" spans="1:7" ht="15" x14ac:dyDescent="0.25">
      <c r="A48" s="6">
        <v>29767</v>
      </c>
      <c r="B48" s="7">
        <v>-1.3122323798368254</v>
      </c>
      <c r="C48" s="7">
        <v>-1.307979429588698</v>
      </c>
      <c r="D48" s="33">
        <v>-1.3164853300849531</v>
      </c>
      <c r="E48" s="75"/>
      <c r="F48" s="75"/>
      <c r="G48" s="75"/>
    </row>
    <row r="49" spans="1:7" ht="15" x14ac:dyDescent="0.25">
      <c r="A49" s="6">
        <v>29859</v>
      </c>
      <c r="B49" s="7">
        <v>-1.4705096714422485</v>
      </c>
      <c r="C49" s="7">
        <v>-1.4066917383702433</v>
      </c>
      <c r="D49" s="33">
        <v>-1.5343276045142538</v>
      </c>
      <c r="E49" s="75"/>
      <c r="F49" s="75"/>
      <c r="G49" s="75"/>
    </row>
    <row r="50" spans="1:7" ht="15" x14ac:dyDescent="0.25">
      <c r="A50" s="6">
        <v>29951</v>
      </c>
      <c r="B50" s="7">
        <v>-1.6079693284612064</v>
      </c>
      <c r="C50" s="7">
        <v>-1.4809204407741501</v>
      </c>
      <c r="D50" s="33">
        <v>-1.735018216148263</v>
      </c>
      <c r="E50" s="75"/>
      <c r="F50" s="75"/>
      <c r="G50" s="75"/>
    </row>
    <row r="51" spans="1:7" ht="15" x14ac:dyDescent="0.25">
      <c r="A51" s="6">
        <v>30041</v>
      </c>
      <c r="B51" s="7">
        <v>-1.7210236406216515</v>
      </c>
      <c r="C51" s="7">
        <v>-1.5274635165146853</v>
      </c>
      <c r="D51" s="33">
        <v>-1.9145837647286179</v>
      </c>
      <c r="E51" s="75"/>
      <c r="F51" s="75"/>
      <c r="G51" s="75"/>
    </row>
    <row r="52" spans="1:7" ht="15" x14ac:dyDescent="0.25">
      <c r="A52" s="6">
        <v>30132</v>
      </c>
      <c r="B52" s="7">
        <v>-1.8065187549095296</v>
      </c>
      <c r="C52" s="7">
        <v>-1.5436936171555973</v>
      </c>
      <c r="D52" s="33">
        <v>-2.0693438926634617</v>
      </c>
      <c r="E52" s="75"/>
      <c r="F52" s="75"/>
      <c r="G52" s="75"/>
    </row>
    <row r="53" spans="1:7" ht="15" x14ac:dyDescent="0.25">
      <c r="A53" s="6">
        <v>30224</v>
      </c>
      <c r="B53" s="7">
        <v>-1.8618234047963487</v>
      </c>
      <c r="C53" s="7">
        <v>-1.5276511384482654</v>
      </c>
      <c r="D53" s="33">
        <v>-2.1959956711444319</v>
      </c>
      <c r="E53" s="75"/>
      <c r="F53" s="75"/>
      <c r="G53" s="75"/>
    </row>
    <row r="54" spans="1:7" ht="15" x14ac:dyDescent="0.25">
      <c r="A54" s="6">
        <v>30316</v>
      </c>
      <c r="B54" s="7">
        <v>-1.8849065948489616</v>
      </c>
      <c r="C54" s="7">
        <v>-1.4781215891991173</v>
      </c>
      <c r="D54" s="33">
        <v>-2.2916916004988059</v>
      </c>
      <c r="E54" s="75"/>
      <c r="F54" s="75"/>
      <c r="G54" s="75"/>
    </row>
    <row r="55" spans="1:7" ht="15" x14ac:dyDescent="0.25">
      <c r="A55" s="6">
        <v>30406</v>
      </c>
      <c r="B55" s="7">
        <v>-1.8744019267012759</v>
      </c>
      <c r="C55" s="7">
        <v>-1.3946946111471721</v>
      </c>
      <c r="D55" s="33">
        <v>-2.35410924225538</v>
      </c>
      <c r="E55" s="75"/>
      <c r="F55" s="75"/>
      <c r="G55" s="75"/>
    </row>
    <row r="56" spans="1:7" ht="15" x14ac:dyDescent="0.25">
      <c r="A56" s="6">
        <v>30497</v>
      </c>
      <c r="B56" s="7">
        <v>-1.8296565737974804</v>
      </c>
      <c r="C56" s="7">
        <v>-1.2778024790252518</v>
      </c>
      <c r="D56" s="33">
        <v>-2.3815106685697089</v>
      </c>
      <c r="E56" s="75"/>
      <c r="F56" s="75"/>
      <c r="G56" s="75"/>
    </row>
    <row r="57" spans="1:7" ht="15" x14ac:dyDescent="0.25">
      <c r="A57" s="6">
        <v>30589</v>
      </c>
      <c r="B57" s="7">
        <v>-1.7507632955866421</v>
      </c>
      <c r="C57" s="7">
        <v>-1.1287364589423725</v>
      </c>
      <c r="D57" s="33">
        <v>-2.3727901322309117</v>
      </c>
      <c r="E57" s="75"/>
      <c r="F57" s="75"/>
      <c r="G57" s="75"/>
    </row>
    <row r="58" spans="1:7" ht="15" x14ac:dyDescent="0.25">
      <c r="A58" s="6">
        <v>30681</v>
      </c>
      <c r="B58" s="7">
        <v>-1.6385743168312292</v>
      </c>
      <c r="C58" s="7">
        <v>-0.94964001120552932</v>
      </c>
      <c r="D58" s="33">
        <v>-2.327508622456929</v>
      </c>
      <c r="E58" s="75"/>
      <c r="F58" s="75"/>
      <c r="G58" s="75"/>
    </row>
    <row r="59" spans="1:7" ht="15" x14ac:dyDescent="0.25">
      <c r="A59" s="6">
        <v>30772</v>
      </c>
      <c r="B59" s="7">
        <v>-1.4946963726071878</v>
      </c>
      <c r="C59" s="7">
        <v>-0.74347847339971596</v>
      </c>
      <c r="D59" s="33">
        <v>-2.2459142718146596</v>
      </c>
      <c r="E59" s="75"/>
      <c r="F59" s="75"/>
      <c r="G59" s="75"/>
    </row>
    <row r="60" spans="1:7" ht="15" x14ac:dyDescent="0.25">
      <c r="A60" s="6">
        <v>30863</v>
      </c>
      <c r="B60" s="7">
        <v>-1.3214667213173035</v>
      </c>
      <c r="C60" s="7">
        <v>-0.51398553213372333</v>
      </c>
      <c r="D60" s="33">
        <v>-2.1289479105008837</v>
      </c>
      <c r="E60" s="75"/>
      <c r="F60" s="75"/>
      <c r="G60" s="75"/>
    </row>
    <row r="61" spans="1:7" ht="15" x14ac:dyDescent="0.25">
      <c r="A61" s="6">
        <v>30955</v>
      </c>
      <c r="B61" s="7">
        <v>-1.1219104425672801</v>
      </c>
      <c r="C61" s="7">
        <v>-0.26558746753150503</v>
      </c>
      <c r="D61" s="33">
        <v>-1.9782334176030554</v>
      </c>
      <c r="E61" s="75"/>
      <c r="F61" s="75"/>
      <c r="G61" s="75"/>
    </row>
    <row r="62" spans="1:7" ht="15" x14ac:dyDescent="0.25">
      <c r="A62" s="6">
        <v>31047</v>
      </c>
      <c r="B62" s="7">
        <v>-0.89967984948104884</v>
      </c>
      <c r="C62" s="7">
        <v>-3.3068131241065259E-3</v>
      </c>
      <c r="D62" s="33">
        <v>-1.7960528858379912</v>
      </c>
      <c r="E62" s="75"/>
      <c r="F62" s="75"/>
      <c r="G62" s="75"/>
    </row>
    <row r="63" spans="1:7" ht="15" x14ac:dyDescent="0.25">
      <c r="A63" s="6">
        <v>31137</v>
      </c>
      <c r="B63" s="7">
        <v>-0.65897734126735918</v>
      </c>
      <c r="C63" s="7">
        <v>0.26735230466493659</v>
      </c>
      <c r="D63" s="33">
        <v>-1.585306987199655</v>
      </c>
      <c r="E63" s="75"/>
      <c r="F63" s="75"/>
      <c r="G63" s="75"/>
    </row>
    <row r="64" spans="1:7" ht="15" x14ac:dyDescent="0.25">
      <c r="A64" s="6">
        <v>31228</v>
      </c>
      <c r="B64" s="7">
        <v>-0.40446348722865705</v>
      </c>
      <c r="C64" s="7">
        <v>0.54053431783038552</v>
      </c>
      <c r="D64" s="33">
        <v>-1.3494612922876996</v>
      </c>
      <c r="E64" s="75"/>
      <c r="F64" s="75"/>
      <c r="G64" s="75"/>
    </row>
    <row r="65" spans="1:7" ht="15" x14ac:dyDescent="0.25">
      <c r="A65" s="6">
        <v>31320</v>
      </c>
      <c r="B65" s="7">
        <v>-0.14115255431736706</v>
      </c>
      <c r="C65" s="7">
        <v>0.81017453761756864</v>
      </c>
      <c r="D65" s="33">
        <v>-1.0924796462523028</v>
      </c>
      <c r="E65" s="75"/>
      <c r="F65" s="75"/>
      <c r="G65" s="75"/>
    </row>
    <row r="66" spans="1:7" ht="15" x14ac:dyDescent="0.25">
      <c r="A66" s="6">
        <v>31412</v>
      </c>
      <c r="B66" s="7">
        <v>0.1257019456509943</v>
      </c>
      <c r="C66" s="7">
        <v>1.070149921314538</v>
      </c>
      <c r="D66" s="33">
        <v>-0.81874603001254942</v>
      </c>
      <c r="E66" s="75"/>
      <c r="F66" s="75"/>
      <c r="G66" s="75"/>
    </row>
    <row r="67" spans="1:7" ht="15" x14ac:dyDescent="0.25">
      <c r="A67" s="6">
        <v>31502</v>
      </c>
      <c r="B67" s="7">
        <v>0.3907288168249376</v>
      </c>
      <c r="C67" s="7">
        <v>1.3144342616492444</v>
      </c>
      <c r="D67" s="33">
        <v>-0.53297662799936918</v>
      </c>
      <c r="E67" s="75"/>
      <c r="F67" s="75"/>
      <c r="G67" s="75"/>
    </row>
    <row r="68" spans="1:7" ht="15" x14ac:dyDescent="0.25">
      <c r="A68" s="6">
        <v>31593</v>
      </c>
      <c r="B68" s="7">
        <v>0.6485647565248821</v>
      </c>
      <c r="C68" s="7">
        <v>1.5372535883214129</v>
      </c>
      <c r="D68" s="33">
        <v>-0.24012407527164861</v>
      </c>
      <c r="E68" s="75"/>
      <c r="F68" s="75"/>
      <c r="G68" s="75"/>
    </row>
    <row r="69" spans="1:7" ht="15" x14ac:dyDescent="0.25">
      <c r="A69" s="6">
        <v>31685</v>
      </c>
      <c r="B69" s="7">
        <v>0.89398072152343278</v>
      </c>
      <c r="C69" s="7">
        <v>1.7332375036687442</v>
      </c>
      <c r="D69" s="33">
        <v>5.4723939378121332E-2</v>
      </c>
      <c r="E69" s="75"/>
      <c r="F69" s="75"/>
      <c r="G69" s="75"/>
    </row>
    <row r="70" spans="1:7" ht="15" x14ac:dyDescent="0.25">
      <c r="A70" s="6">
        <v>31777</v>
      </c>
      <c r="B70" s="7">
        <v>1.1220058086451563</v>
      </c>
      <c r="C70" s="7">
        <v>1.8975622299157586</v>
      </c>
      <c r="D70" s="33">
        <v>0.34644938737455389</v>
      </c>
      <c r="E70" s="75"/>
      <c r="F70" s="75"/>
      <c r="G70" s="75"/>
    </row>
    <row r="71" spans="1:7" ht="15" x14ac:dyDescent="0.25">
      <c r="A71" s="6">
        <v>31867</v>
      </c>
      <c r="B71" s="7">
        <v>1.3280454176740557</v>
      </c>
      <c r="C71" s="7">
        <v>2.0260813236227575</v>
      </c>
      <c r="D71" s="33">
        <v>0.63000951172535391</v>
      </c>
      <c r="E71" s="75"/>
      <c r="F71" s="75"/>
      <c r="G71" s="75"/>
    </row>
    <row r="72" spans="1:7" ht="15" x14ac:dyDescent="0.25">
      <c r="A72" s="6">
        <v>31958</v>
      </c>
      <c r="B72" s="7">
        <v>1.5079905968680363</v>
      </c>
      <c r="C72" s="7">
        <v>2.115440309908355</v>
      </c>
      <c r="D72" s="33">
        <v>0.9005408838277178</v>
      </c>
      <c r="E72" s="75"/>
      <c r="F72" s="75"/>
      <c r="G72" s="75"/>
    </row>
    <row r="73" spans="1:7" ht="15" x14ac:dyDescent="0.25">
      <c r="A73" s="6">
        <v>32050</v>
      </c>
      <c r="B73" s="7">
        <v>1.6583156900624125</v>
      </c>
      <c r="C73" s="7">
        <v>2.1631718972400176</v>
      </c>
      <c r="D73" s="33">
        <v>1.1534594828848077</v>
      </c>
      <c r="E73" s="75"/>
      <c r="F73" s="75"/>
      <c r="G73" s="75"/>
    </row>
    <row r="74" spans="1:7" ht="15" x14ac:dyDescent="0.25">
      <c r="A74" s="6">
        <v>32142</v>
      </c>
      <c r="B74" s="7">
        <v>1.7761617036914643</v>
      </c>
      <c r="C74" s="7">
        <v>2.1677689421654414</v>
      </c>
      <c r="D74" s="33">
        <v>1.384554465217487</v>
      </c>
      <c r="E74" s="75"/>
      <c r="F74" s="75"/>
      <c r="G74" s="75"/>
    </row>
    <row r="75" spans="1:7" ht="15" x14ac:dyDescent="0.25">
      <c r="A75" s="6">
        <v>32233</v>
      </c>
      <c r="B75" s="7">
        <v>1.8594031840134997</v>
      </c>
      <c r="C75" s="7">
        <v>2.1287329283024086</v>
      </c>
      <c r="D75" s="33">
        <v>1.5900734397245908</v>
      </c>
      <c r="E75" s="75"/>
      <c r="F75" s="75"/>
      <c r="G75" s="75"/>
    </row>
    <row r="76" spans="1:7" ht="15" x14ac:dyDescent="0.25">
      <c r="A76" s="6">
        <v>32324</v>
      </c>
      <c r="B76" s="7">
        <v>1.9066968292120003</v>
      </c>
      <c r="C76" s="7">
        <v>2.0465963885414391</v>
      </c>
      <c r="D76" s="33">
        <v>1.7667972698825616</v>
      </c>
      <c r="E76" s="75"/>
      <c r="F76" s="75"/>
      <c r="G76" s="75"/>
    </row>
    <row r="77" spans="1:7" ht="15" x14ac:dyDescent="0.25">
      <c r="A77" s="6">
        <v>32416</v>
      </c>
      <c r="B77" s="7">
        <v>1.9175105458540056</v>
      </c>
      <c r="C77" s="7">
        <v>1.9229184148765677</v>
      </c>
      <c r="D77" s="33">
        <v>1.9121026768314437</v>
      </c>
      <c r="E77" s="75"/>
      <c r="F77" s="75"/>
      <c r="G77" s="75"/>
    </row>
    <row r="78" spans="1:7" ht="15" x14ac:dyDescent="0.25">
      <c r="A78" s="6">
        <v>32508</v>
      </c>
      <c r="B78" s="7">
        <v>1.8921321809196066</v>
      </c>
      <c r="C78" s="7">
        <v>1.7602531460520843</v>
      </c>
      <c r="D78" s="33">
        <v>2.0240112157871288</v>
      </c>
      <c r="E78" s="75"/>
      <c r="F78" s="75"/>
      <c r="G78" s="75"/>
    </row>
    <row r="79" spans="1:7" ht="15" x14ac:dyDescent="0.25">
      <c r="A79" s="6">
        <v>32598</v>
      </c>
      <c r="B79" s="7">
        <v>1.8316577046837987</v>
      </c>
      <c r="C79" s="7">
        <v>1.5620918777566748</v>
      </c>
      <c r="D79" s="33">
        <v>2.1012235316109225</v>
      </c>
      <c r="E79" s="75"/>
      <c r="F79" s="75"/>
      <c r="G79" s="75"/>
    </row>
    <row r="80" spans="1:7" ht="15" x14ac:dyDescent="0.25">
      <c r="A80" s="6">
        <v>32689</v>
      </c>
      <c r="B80" s="7">
        <v>1.737959170867974</v>
      </c>
      <c r="C80" s="7">
        <v>1.3327801814754243</v>
      </c>
      <c r="D80" s="33">
        <v>2.143138160260524</v>
      </c>
      <c r="E80" s="75"/>
      <c r="F80" s="75"/>
      <c r="G80" s="75"/>
    </row>
    <row r="81" spans="1:7" ht="15" x14ac:dyDescent="0.25">
      <c r="A81" s="6">
        <v>32781</v>
      </c>
      <c r="B81" s="7">
        <v>1.6136333231943474</v>
      </c>
      <c r="C81" s="7">
        <v>1.0774121246626684</v>
      </c>
      <c r="D81" s="33">
        <v>2.1498545217260263</v>
      </c>
      <c r="E81" s="75"/>
      <c r="F81" s="75"/>
      <c r="G81" s="75"/>
    </row>
    <row r="82" spans="1:7" ht="15" x14ac:dyDescent="0.25">
      <c r="A82" s="6">
        <v>32873</v>
      </c>
      <c r="B82" s="7">
        <v>1.4619322365043157</v>
      </c>
      <c r="C82" s="7">
        <v>0.80170433587707857</v>
      </c>
      <c r="D82" s="33">
        <v>2.1221601371315528</v>
      </c>
      <c r="E82" s="75"/>
      <c r="F82" s="75"/>
      <c r="G82" s="75"/>
    </row>
    <row r="83" spans="1:7" ht="15" x14ac:dyDescent="0.25">
      <c r="A83" s="6">
        <v>32963</v>
      </c>
      <c r="B83" s="7">
        <v>1.286677861342107</v>
      </c>
      <c r="C83" s="7">
        <v>0.51185323472834898</v>
      </c>
      <c r="D83" s="33">
        <v>2.061502487955865</v>
      </c>
      <c r="E83" s="75"/>
      <c r="F83" s="75"/>
      <c r="G83" s="75"/>
    </row>
    <row r="84" spans="1:7" ht="15" x14ac:dyDescent="0.25">
      <c r="A84" s="6">
        <v>33054</v>
      </c>
      <c r="B84" s="7">
        <v>1.0921627698548777</v>
      </c>
      <c r="C84" s="7">
        <v>0.21437923085176858</v>
      </c>
      <c r="D84" s="33">
        <v>1.9699463088579867</v>
      </c>
      <c r="E84" s="75"/>
      <c r="F84" s="75"/>
      <c r="G84" s="75"/>
    </row>
    <row r="85" spans="1:7" ht="15" x14ac:dyDescent="0.25">
      <c r="A85" s="6">
        <v>33146</v>
      </c>
      <c r="B85" s="7">
        <v>0.88303976599909972</v>
      </c>
      <c r="C85" s="7">
        <v>-8.4037925771991151E-2</v>
      </c>
      <c r="D85" s="33">
        <v>1.8501174577701907</v>
      </c>
      <c r="E85" s="75"/>
      <c r="F85" s="75"/>
      <c r="G85" s="75"/>
    </row>
    <row r="86" spans="1:7" ht="15" x14ac:dyDescent="0.25">
      <c r="A86" s="6">
        <v>33238</v>
      </c>
      <c r="B86" s="7">
        <v>0.66420331418867729</v>
      </c>
      <c r="C86" s="7">
        <v>-0.37672820033394122</v>
      </c>
      <c r="D86" s="33">
        <v>1.7051348287112957</v>
      </c>
      <c r="E86" s="75"/>
      <c r="F86" s="75"/>
      <c r="G86" s="75"/>
    </row>
    <row r="87" spans="1:7" ht="15" x14ac:dyDescent="0.25">
      <c r="A87" s="6">
        <v>33328</v>
      </c>
      <c r="B87" s="7">
        <v>0.44066594961726308</v>
      </c>
      <c r="C87" s="7">
        <v>-0.65720015673957455</v>
      </c>
      <c r="D87" s="33">
        <v>1.5385320559741007</v>
      </c>
      <c r="E87" s="75"/>
      <c r="F87" s="75"/>
      <c r="G87" s="75"/>
    </row>
    <row r="88" spans="1:7" ht="15" x14ac:dyDescent="0.25">
      <c r="A88" s="6">
        <v>33419</v>
      </c>
      <c r="B88" s="7">
        <v>0.21743295484020791</v>
      </c>
      <c r="C88" s="7">
        <v>-0.91930508610543116</v>
      </c>
      <c r="D88" s="33">
        <v>1.354170995785847</v>
      </c>
      <c r="E88" s="75"/>
      <c r="F88" s="75"/>
      <c r="G88" s="75"/>
    </row>
    <row r="89" spans="1:7" ht="15" x14ac:dyDescent="0.25">
      <c r="A89" s="6">
        <v>33511</v>
      </c>
      <c r="B89" s="7">
        <v>-6.2138236503084254E-4</v>
      </c>
      <c r="C89" s="7">
        <v>-1.1573919220289823</v>
      </c>
      <c r="D89" s="33">
        <v>1.1561491572989206</v>
      </c>
      <c r="E89" s="75"/>
      <c r="F89" s="75"/>
      <c r="G89" s="75"/>
    </row>
    <row r="90" spans="1:7" ht="15" x14ac:dyDescent="0.25">
      <c r="A90" s="6">
        <v>33603</v>
      </c>
      <c r="B90" s="7">
        <v>-0.2088726758965429</v>
      </c>
      <c r="C90" s="7">
        <v>-1.366448736087075</v>
      </c>
      <c r="D90" s="33">
        <v>0.94870338429398915</v>
      </c>
      <c r="E90" s="75"/>
      <c r="F90" s="75"/>
      <c r="G90" s="75"/>
    </row>
    <row r="91" spans="1:7" ht="15" x14ac:dyDescent="0.25">
      <c r="A91" s="6">
        <v>33694</v>
      </c>
      <c r="B91" s="7">
        <v>-0.40305740951960545</v>
      </c>
      <c r="C91" s="7">
        <v>-1.5422269782623763</v>
      </c>
      <c r="D91" s="33">
        <v>0.73611215922316542</v>
      </c>
      <c r="E91" s="75"/>
      <c r="F91" s="75"/>
      <c r="G91" s="75"/>
    </row>
    <row r="92" spans="1:7" ht="15" x14ac:dyDescent="0.25">
      <c r="A92" s="6">
        <v>33785</v>
      </c>
      <c r="B92" s="7">
        <v>-0.57937309823905014</v>
      </c>
      <c r="C92" s="7">
        <v>-1.6813451071984049</v>
      </c>
      <c r="D92" s="33">
        <v>0.52259891072030462</v>
      </c>
      <c r="E92" s="75"/>
      <c r="F92" s="75"/>
      <c r="G92" s="75"/>
    </row>
    <row r="93" spans="1:7" ht="15" x14ac:dyDescent="0.25">
      <c r="A93" s="6">
        <v>33877</v>
      </c>
      <c r="B93" s="7">
        <v>-0.73456508794489395</v>
      </c>
      <c r="C93" s="7">
        <v>-1.7813688304910944</v>
      </c>
      <c r="D93" s="33">
        <v>0.31223865460130662</v>
      </c>
      <c r="E93" s="75"/>
      <c r="F93" s="75"/>
      <c r="G93" s="75"/>
    </row>
    <row r="94" spans="1:7" ht="15" x14ac:dyDescent="0.25">
      <c r="A94" s="6">
        <v>33969</v>
      </c>
      <c r="B94" s="7">
        <v>-0.86599782029761985</v>
      </c>
      <c r="C94" s="7">
        <v>-1.8408658290015263</v>
      </c>
      <c r="D94" s="33">
        <v>0.10887018840628661</v>
      </c>
      <c r="E94" s="75"/>
      <c r="F94" s="75"/>
      <c r="G94" s="75"/>
    </row>
    <row r="95" spans="1:7" ht="15" x14ac:dyDescent="0.25">
      <c r="A95" s="6">
        <v>34059</v>
      </c>
      <c r="B95" s="7">
        <v>-0.97170882925785229</v>
      </c>
      <c r="C95" s="7">
        <v>-1.8594335524973244</v>
      </c>
      <c r="D95" s="33">
        <v>-8.3984106018380064E-2</v>
      </c>
      <c r="E95" s="75"/>
      <c r="F95" s="75"/>
      <c r="G95" s="75"/>
    </row>
    <row r="96" spans="1:7" ht="15" x14ac:dyDescent="0.25">
      <c r="A96" s="6">
        <v>34150</v>
      </c>
      <c r="B96" s="7">
        <v>-1.0504442199824851</v>
      </c>
      <c r="C96" s="7">
        <v>-1.8376994261528099</v>
      </c>
      <c r="D96" s="33">
        <v>-0.26318901381216037</v>
      </c>
      <c r="E96" s="75"/>
      <c r="F96" s="75"/>
      <c r="G96" s="75"/>
    </row>
    <row r="97" spans="1:7" ht="15" x14ac:dyDescent="0.25">
      <c r="A97" s="6">
        <v>34242</v>
      </c>
      <c r="B97" s="7">
        <v>-1.1016748961119041</v>
      </c>
      <c r="C97" s="7">
        <v>-1.7772935768090468</v>
      </c>
      <c r="D97" s="33">
        <v>-0.42605621541476124</v>
      </c>
      <c r="E97" s="75"/>
      <c r="F97" s="75"/>
      <c r="G97" s="75"/>
    </row>
    <row r="98" spans="1:7" ht="15" x14ac:dyDescent="0.25">
      <c r="A98" s="6">
        <v>34334</v>
      </c>
      <c r="B98" s="7">
        <v>-1.125593333067354</v>
      </c>
      <c r="C98" s="7">
        <v>-1.6807949522065719</v>
      </c>
      <c r="D98" s="33">
        <v>-0.57039171392813581</v>
      </c>
      <c r="E98" s="75"/>
      <c r="F98" s="75"/>
      <c r="G98" s="75"/>
    </row>
    <row r="99" spans="1:7" ht="15" x14ac:dyDescent="0.25">
      <c r="A99" s="6">
        <v>34424</v>
      </c>
      <c r="B99" s="7">
        <v>-1.1230912278063141</v>
      </c>
      <c r="C99" s="7">
        <v>-1.5516524436518666</v>
      </c>
      <c r="D99" s="33">
        <v>-0.6945300119607617</v>
      </c>
      <c r="E99" s="75"/>
      <c r="F99" s="75"/>
      <c r="G99" s="75"/>
    </row>
    <row r="100" spans="1:7" ht="15" x14ac:dyDescent="0.25">
      <c r="A100" s="6">
        <v>34515</v>
      </c>
      <c r="B100" s="7">
        <v>-1.0957188745543143</v>
      </c>
      <c r="C100" s="7">
        <v>-1.3940833116162814</v>
      </c>
      <c r="D100" s="33">
        <v>-0.79735443749234702</v>
      </c>
      <c r="E100" s="75"/>
      <c r="F100" s="75"/>
      <c r="G100" s="75"/>
    </row>
    <row r="101" spans="1:7" ht="15" x14ac:dyDescent="0.25">
      <c r="A101" s="6">
        <v>34607</v>
      </c>
      <c r="B101" s="7">
        <v>-1.0456276068618615</v>
      </c>
      <c r="C101" s="7">
        <v>-1.2129518349277155</v>
      </c>
      <c r="D101" s="33">
        <v>-0.87830337879600762</v>
      </c>
      <c r="E101" s="75"/>
      <c r="F101" s="75"/>
      <c r="G101" s="75"/>
    </row>
    <row r="102" spans="1:7" ht="15" x14ac:dyDescent="0.25">
      <c r="A102" s="6">
        <v>34699</v>
      </c>
      <c r="B102" s="7">
        <v>-0.97549709535570805</v>
      </c>
      <c r="C102" s="7">
        <v>-1.0136316398944183</v>
      </c>
      <c r="D102" s="33">
        <v>-0.93736255081699782</v>
      </c>
      <c r="E102" s="75"/>
      <c r="F102" s="75"/>
      <c r="G102" s="75"/>
    </row>
    <row r="103" spans="1:7" ht="15" x14ac:dyDescent="0.25">
      <c r="A103" s="6">
        <v>34789</v>
      </c>
      <c r="B103" s="7">
        <v>-0.88844968550509162</v>
      </c>
      <c r="C103" s="7">
        <v>-0.80185560086335217</v>
      </c>
      <c r="D103" s="33">
        <v>-0.97504377014683108</v>
      </c>
      <c r="E103" s="75"/>
      <c r="F103" s="75"/>
      <c r="G103" s="75"/>
    </row>
    <row r="104" spans="1:7" ht="15" x14ac:dyDescent="0.25">
      <c r="A104" s="6">
        <v>34880</v>
      </c>
      <c r="B104" s="7">
        <v>-0.78795428999142669</v>
      </c>
      <c r="C104" s="7">
        <v>-0.58355752633634028</v>
      </c>
      <c r="D104" s="33">
        <v>-0.9923510536465131</v>
      </c>
      <c r="E104" s="75"/>
      <c r="F104" s="75"/>
      <c r="G104" s="75"/>
    </row>
    <row r="105" spans="1:7" ht="15" x14ac:dyDescent="0.25">
      <c r="A105" s="6">
        <v>34972</v>
      </c>
      <c r="B105" s="7">
        <v>-0.67772260718230803</v>
      </c>
      <c r="C105" s="7">
        <v>-0.36471004616694802</v>
      </c>
      <c r="D105" s="33">
        <v>-0.99073516819766805</v>
      </c>
      <c r="E105" s="75"/>
      <c r="F105" s="75"/>
      <c r="G105" s="75"/>
    </row>
    <row r="106" spans="1:7" ht="15" x14ac:dyDescent="0.25">
      <c r="A106" s="6">
        <v>35064</v>
      </c>
      <c r="B106" s="7">
        <v>-0.56160061427046704</v>
      </c>
      <c r="C106" s="7">
        <v>-0.15116319044932616</v>
      </c>
      <c r="D106" s="33">
        <v>-0.97203803809160783</v>
      </c>
      <c r="E106" s="75"/>
      <c r="F106" s="75"/>
      <c r="G106" s="75"/>
    </row>
    <row r="107" spans="1:7" ht="15" x14ac:dyDescent="0.25">
      <c r="A107" s="6">
        <v>35155</v>
      </c>
      <c r="B107" s="7">
        <v>-0.44345837668931959</v>
      </c>
      <c r="C107" s="7">
        <v>5.1511901887272511E-2</v>
      </c>
      <c r="D107" s="33">
        <v>-0.93842865526591168</v>
      </c>
      <c r="E107" s="75"/>
      <c r="F107" s="75"/>
      <c r="G107" s="75"/>
    </row>
    <row r="108" spans="1:7" ht="15" x14ac:dyDescent="0.25">
      <c r="A108" s="6">
        <v>35246</v>
      </c>
      <c r="B108" s="7">
        <v>-0.32708122274241602</v>
      </c>
      <c r="C108" s="7">
        <v>0.23816988468564598</v>
      </c>
      <c r="D108" s="33">
        <v>-0.89233233017047797</v>
      </c>
      <c r="E108" s="75"/>
      <c r="F108" s="75"/>
      <c r="G108" s="75"/>
    </row>
    <row r="109" spans="1:7" ht="15" x14ac:dyDescent="0.25">
      <c r="A109" s="6">
        <v>35338</v>
      </c>
      <c r="B109" s="7">
        <v>-0.21606525473137</v>
      </c>
      <c r="C109" s="7">
        <v>0.40422475352040688</v>
      </c>
      <c r="D109" s="33">
        <v>-0.83635526298314689</v>
      </c>
      <c r="E109" s="75"/>
      <c r="F109" s="75"/>
      <c r="G109" s="75"/>
    </row>
    <row r="110" spans="1:7" ht="15" x14ac:dyDescent="0.25">
      <c r="A110" s="6">
        <v>35430</v>
      </c>
      <c r="B110" s="7">
        <v>-0.11372000839875107</v>
      </c>
      <c r="C110" s="7">
        <v>0.54576648628780877</v>
      </c>
      <c r="D110" s="33">
        <v>-0.77320650308531091</v>
      </c>
      <c r="E110" s="75"/>
      <c r="F110" s="75"/>
      <c r="G110" s="75"/>
    </row>
    <row r="111" spans="1:7" ht="15" x14ac:dyDescent="0.25">
      <c r="A111" s="6">
        <v>35520</v>
      </c>
      <c r="B111" s="7">
        <v>-2.29808366804925E-2</v>
      </c>
      <c r="C111" s="7">
        <v>0.65965772414107271</v>
      </c>
      <c r="D111" s="33">
        <v>-0.70561939750205771</v>
      </c>
      <c r="E111" s="75"/>
      <c r="F111" s="75"/>
      <c r="G111" s="75"/>
    </row>
    <row r="112" spans="1:7" ht="15" x14ac:dyDescent="0.25">
      <c r="A112" s="6">
        <v>35611</v>
      </c>
      <c r="B112" s="7">
        <v>5.3666710838927212E-2</v>
      </c>
      <c r="C112" s="7">
        <v>0.74360802792906333</v>
      </c>
      <c r="D112" s="33">
        <v>-0.63627460625120891</v>
      </c>
      <c r="E112" s="75"/>
      <c r="F112" s="75"/>
      <c r="G112" s="75"/>
    </row>
    <row r="113" spans="1:7" ht="15" x14ac:dyDescent="0.25">
      <c r="A113" s="6">
        <v>35703</v>
      </c>
      <c r="B113" s="7">
        <v>0.11424860530952491</v>
      </c>
      <c r="C113" s="7">
        <v>0.79622389617362377</v>
      </c>
      <c r="D113" s="33">
        <v>-0.56772668555457395</v>
      </c>
      <c r="E113" s="75"/>
      <c r="F113" s="75"/>
      <c r="G113" s="75"/>
    </row>
    <row r="114" spans="1:7" ht="15" x14ac:dyDescent="0.25">
      <c r="A114" s="6">
        <v>35795</v>
      </c>
      <c r="B114" s="7">
        <v>0.15734865762452244</v>
      </c>
      <c r="C114" s="7">
        <v>0.8170334266443362</v>
      </c>
      <c r="D114" s="33">
        <v>-0.50233611139529133</v>
      </c>
      <c r="E114" s="75"/>
      <c r="F114" s="75"/>
      <c r="G114" s="75"/>
    </row>
    <row r="115" spans="1:7" ht="15" x14ac:dyDescent="0.25">
      <c r="A115" s="6">
        <v>35885</v>
      </c>
      <c r="B115" s="7">
        <v>0.18213839214538038</v>
      </c>
      <c r="C115" s="7">
        <v>0.80648522433281011</v>
      </c>
      <c r="D115" s="33">
        <v>-0.44220844004204934</v>
      </c>
      <c r="E115" s="75"/>
      <c r="F115" s="75"/>
      <c r="G115" s="75"/>
    </row>
    <row r="116" spans="1:7" ht="15" x14ac:dyDescent="0.25">
      <c r="A116" s="6">
        <v>35976</v>
      </c>
      <c r="B116" s="7">
        <v>0.18838989946777865</v>
      </c>
      <c r="C116" s="7">
        <v>0.76592188314422771</v>
      </c>
      <c r="D116" s="33">
        <v>-0.38914208420867041</v>
      </c>
      <c r="E116" s="75"/>
      <c r="F116" s="75"/>
      <c r="G116" s="75"/>
    </row>
    <row r="117" spans="1:7" ht="15" x14ac:dyDescent="0.25">
      <c r="A117" s="6">
        <v>36068</v>
      </c>
      <c r="B117" s="7">
        <v>0.17647157312040501</v>
      </c>
      <c r="C117" s="7">
        <v>0.69752907606892989</v>
      </c>
      <c r="D117" s="33">
        <v>-0.34458592982811986</v>
      </c>
      <c r="E117" s="75"/>
      <c r="F117" s="75"/>
      <c r="G117" s="75"/>
    </row>
    <row r="118" spans="1:7" ht="15" x14ac:dyDescent="0.25">
      <c r="A118" s="6">
        <v>36160</v>
      </c>
      <c r="B118" s="7">
        <v>0.14732711131180284</v>
      </c>
      <c r="C118" s="7">
        <v>0.60426195884446154</v>
      </c>
      <c r="D118" s="33">
        <v>-0.30960773622085586</v>
      </c>
      <c r="E118" s="75"/>
      <c r="F118" s="75"/>
      <c r="G118" s="75"/>
    </row>
    <row r="119" spans="1:7" ht="15" x14ac:dyDescent="0.25">
      <c r="A119" s="6">
        <v>36250</v>
      </c>
      <c r="B119" s="7">
        <v>0.10243862336378473</v>
      </c>
      <c r="C119" s="7">
        <v>0.48975120634851999</v>
      </c>
      <c r="D119" s="33">
        <v>-0.28487395962095052</v>
      </c>
      <c r="E119" s="75"/>
      <c r="F119" s="75"/>
      <c r="G119" s="75"/>
    </row>
    <row r="120" spans="1:7" ht="15" x14ac:dyDescent="0.25">
      <c r="A120" s="6">
        <v>36341</v>
      </c>
      <c r="B120" s="7">
        <v>4.3775108637772536E-2</v>
      </c>
      <c r="C120" s="7">
        <v>0.35819154220146926</v>
      </c>
      <c r="D120" s="33">
        <v>-0.27064132492592419</v>
      </c>
      <c r="E120" s="75"/>
      <c r="F120" s="75"/>
      <c r="G120" s="75"/>
    </row>
    <row r="121" spans="1:7" ht="15" x14ac:dyDescent="0.25">
      <c r="A121" s="6">
        <v>36433</v>
      </c>
      <c r="B121" s="7">
        <v>-2.6272038027484165E-2</v>
      </c>
      <c r="C121" s="7">
        <v>0.21421607565635234</v>
      </c>
      <c r="D121" s="33">
        <v>-0.26676015171132067</v>
      </c>
      <c r="E121" s="75"/>
      <c r="F121" s="75"/>
      <c r="G121" s="75"/>
    </row>
    <row r="122" spans="1:7" ht="15" x14ac:dyDescent="0.25">
      <c r="A122" s="6">
        <v>36525</v>
      </c>
      <c r="B122" s="7">
        <v>-0.10496450631585777</v>
      </c>
      <c r="C122" s="7">
        <v>6.2760113899275341E-2</v>
      </c>
      <c r="D122" s="33">
        <v>-0.27268912653099087</v>
      </c>
      <c r="E122" s="75"/>
      <c r="F122" s="75"/>
      <c r="G122" s="75"/>
    </row>
    <row r="123" spans="1:7" ht="15" x14ac:dyDescent="0.25">
      <c r="A123" s="6">
        <v>36616</v>
      </c>
      <c r="B123" s="7">
        <v>-0.18930127454464757</v>
      </c>
      <c r="C123" s="7">
        <v>-9.1081636491265508E-2</v>
      </c>
      <c r="D123" s="33">
        <v>-0.28752091259802964</v>
      </c>
      <c r="E123" s="75"/>
      <c r="F123" s="75"/>
      <c r="G123" s="75"/>
    </row>
    <row r="124" spans="1:7" ht="15" x14ac:dyDescent="0.25">
      <c r="A124" s="6">
        <v>36707</v>
      </c>
      <c r="B124" s="7">
        <v>-0.27610907074467328</v>
      </c>
      <c r="C124" s="7">
        <v>-0.24220043356374243</v>
      </c>
      <c r="D124" s="33">
        <v>-0.31001770792560418</v>
      </c>
      <c r="E124" s="75"/>
      <c r="F124" s="75"/>
      <c r="G124" s="75"/>
    </row>
    <row r="125" spans="1:7" ht="15" x14ac:dyDescent="0.25">
      <c r="A125" s="6">
        <v>36799</v>
      </c>
      <c r="B125" s="7">
        <v>-0.36213648988816044</v>
      </c>
      <c r="C125" s="7">
        <v>-0.38561736872493207</v>
      </c>
      <c r="D125" s="33">
        <v>-0.33865561105138881</v>
      </c>
      <c r="E125" s="75"/>
      <c r="F125" s="75"/>
      <c r="G125" s="75"/>
    </row>
    <row r="126" spans="1:7" ht="15" x14ac:dyDescent="0.25">
      <c r="A126" s="6">
        <v>36891</v>
      </c>
      <c r="B126" s="7">
        <v>-0.4441491074345405</v>
      </c>
      <c r="C126" s="7">
        <v>-0.51662177900470418</v>
      </c>
      <c r="D126" s="33">
        <v>-0.37167643586437682</v>
      </c>
      <c r="E126" s="75"/>
      <c r="F126" s="75"/>
      <c r="G126" s="75"/>
    </row>
    <row r="127" spans="1:7" ht="15" x14ac:dyDescent="0.25">
      <c r="A127" s="6">
        <v>36981</v>
      </c>
      <c r="B127" s="7">
        <v>-0.51902294539644112</v>
      </c>
      <c r="C127" s="7">
        <v>-0.63090045171282005</v>
      </c>
      <c r="D127" s="33">
        <v>-0.40714543908006218</v>
      </c>
      <c r="E127" s="75"/>
      <c r="F127" s="75"/>
      <c r="G127" s="75"/>
    </row>
    <row r="128" spans="1:7" ht="15" x14ac:dyDescent="0.25">
      <c r="A128" s="6">
        <v>37072</v>
      </c>
      <c r="B128" s="7">
        <v>-0.58383373642210812</v>
      </c>
      <c r="C128" s="7">
        <v>-0.72465418313777519</v>
      </c>
      <c r="D128" s="33">
        <v>-0.44301328970644105</v>
      </c>
      <c r="E128" s="75"/>
      <c r="F128" s="75"/>
      <c r="G128" s="75"/>
    </row>
    <row r="129" spans="1:7" ht="15" x14ac:dyDescent="0.25">
      <c r="A129" s="6">
        <v>37164</v>
      </c>
      <c r="B129" s="7">
        <v>-0.6359395901185243</v>
      </c>
      <c r="C129" s="7">
        <v>-0.79469865792049543</v>
      </c>
      <c r="D129" s="33">
        <v>-0.47718052231655306</v>
      </c>
      <c r="E129" s="75"/>
      <c r="F129" s="75"/>
      <c r="G129" s="75"/>
    </row>
    <row r="130" spans="1:7" ht="15" x14ac:dyDescent="0.25">
      <c r="A130" s="6">
        <v>37256</v>
      </c>
      <c r="B130" s="7">
        <v>-0.67305488826183113</v>
      </c>
      <c r="C130" s="7">
        <v>-0.83854709982694775</v>
      </c>
      <c r="D130" s="33">
        <v>-0.50756267669671451</v>
      </c>
      <c r="E130" s="75"/>
      <c r="F130" s="75"/>
      <c r="G130" s="75"/>
    </row>
    <row r="131" spans="1:7" ht="15" x14ac:dyDescent="0.25">
      <c r="A131" s="6">
        <v>37346</v>
      </c>
      <c r="B131" s="7">
        <v>-0.69331351422040965</v>
      </c>
      <c r="C131" s="7">
        <v>-0.85447269267370951</v>
      </c>
      <c r="D131" s="33">
        <v>-0.53215433576710969</v>
      </c>
      <c r="E131" s="75"/>
      <c r="F131" s="75"/>
      <c r="G131" s="75"/>
    </row>
    <row r="132" spans="1:7" ht="15" x14ac:dyDescent="0.25">
      <c r="A132" s="6">
        <v>37437</v>
      </c>
      <c r="B132" s="7">
        <v>-0.6953198479493149</v>
      </c>
      <c r="C132" s="7">
        <v>-0.84154936534881042</v>
      </c>
      <c r="D132" s="33">
        <v>-0.54909033054981937</v>
      </c>
      <c r="E132" s="75"/>
      <c r="F132" s="75"/>
      <c r="G132" s="75"/>
    </row>
    <row r="133" spans="1:7" ht="15" x14ac:dyDescent="0.25">
      <c r="A133" s="6">
        <v>37529</v>
      </c>
      <c r="B133" s="7">
        <v>-0.67818632123362121</v>
      </c>
      <c r="C133" s="7">
        <v>-0.79967015935449715</v>
      </c>
      <c r="D133" s="33">
        <v>-0.55670248311274517</v>
      </c>
      <c r="E133" s="75"/>
      <c r="F133" s="75"/>
      <c r="G133" s="75"/>
    </row>
    <row r="134" spans="1:7" ht="15" x14ac:dyDescent="0.25">
      <c r="A134" s="6">
        <v>37621</v>
      </c>
      <c r="B134" s="7">
        <v>-0.6415567175316973</v>
      </c>
      <c r="C134" s="7">
        <v>-0.72954303267639853</v>
      </c>
      <c r="D134" s="33">
        <v>-0.55357040238699606</v>
      </c>
      <c r="E134" s="75"/>
      <c r="F134" s="75"/>
      <c r="G134" s="75"/>
    </row>
    <row r="135" spans="1:7" ht="15" x14ac:dyDescent="0.25">
      <c r="A135" s="6">
        <v>37711</v>
      </c>
      <c r="B135" s="7">
        <v>-0.58561480534229404</v>
      </c>
      <c r="C135" s="7">
        <v>-0.63266458166775563</v>
      </c>
      <c r="D135" s="33">
        <v>-0.53856502901683234</v>
      </c>
      <c r="E135" s="75"/>
      <c r="F135" s="75"/>
      <c r="G135" s="75"/>
    </row>
    <row r="136" spans="1:7" ht="15" x14ac:dyDescent="0.25">
      <c r="A136" s="6">
        <v>37802</v>
      </c>
      <c r="B136" s="7">
        <v>-0.51107830185261682</v>
      </c>
      <c r="C136" s="7">
        <v>-0.51127276520304499</v>
      </c>
      <c r="D136" s="33">
        <v>-0.51088383850218877</v>
      </c>
      <c r="E136" s="75"/>
      <c r="F136" s="75"/>
      <c r="G136" s="75"/>
    </row>
    <row r="137" spans="1:7" ht="15" x14ac:dyDescent="0.25">
      <c r="A137" s="6">
        <v>37894</v>
      </c>
      <c r="B137" s="7">
        <v>-0.41917856323225161</v>
      </c>
      <c r="C137" s="7">
        <v>-0.36828027584701223</v>
      </c>
      <c r="D137" s="33">
        <v>-0.47007685061749099</v>
      </c>
      <c r="E137" s="75"/>
      <c r="F137" s="75"/>
      <c r="G137" s="75"/>
    </row>
    <row r="138" spans="1:7" ht="15" x14ac:dyDescent="0.25">
      <c r="A138" s="6">
        <v>37986</v>
      </c>
      <c r="B138" s="7">
        <v>-0.3116267783208132</v>
      </c>
      <c r="C138" s="7">
        <v>-0.20719070600659234</v>
      </c>
      <c r="D138" s="33">
        <v>-0.41606285063503406</v>
      </c>
      <c r="E138" s="75"/>
      <c r="F138" s="75"/>
      <c r="G138" s="75"/>
    </row>
    <row r="139" spans="1:7" ht="15" x14ac:dyDescent="0.25">
      <c r="A139" s="6">
        <v>38077</v>
      </c>
      <c r="B139" s="7">
        <v>-0.19056779340228117</v>
      </c>
      <c r="C139" s="7">
        <v>-3.2000089751866453E-2</v>
      </c>
      <c r="D139" s="33">
        <v>-0.34913549705269586</v>
      </c>
      <c r="E139" s="75"/>
      <c r="F139" s="75"/>
      <c r="G139" s="75"/>
    </row>
    <row r="140" spans="1:7" ht="15" x14ac:dyDescent="0.25">
      <c r="A140" s="6">
        <v>38168</v>
      </c>
      <c r="B140" s="7">
        <v>-5.8523008123512382E-2</v>
      </c>
      <c r="C140" s="7">
        <v>0.15291324769574094</v>
      </c>
      <c r="D140" s="33">
        <v>-0.2699592639427657</v>
      </c>
      <c r="E140" s="75"/>
      <c r="F140" s="75"/>
      <c r="G140" s="75"/>
    </row>
    <row r="141" spans="1:7" ht="15" x14ac:dyDescent="0.25">
      <c r="A141" s="6">
        <v>38260</v>
      </c>
      <c r="B141" s="7">
        <v>8.1675951441277067E-2</v>
      </c>
      <c r="C141" s="7">
        <v>0.34290733921264227</v>
      </c>
      <c r="D141" s="33">
        <v>-0.17955543633008814</v>
      </c>
      <c r="E141" s="75"/>
      <c r="F141" s="75"/>
      <c r="G141" s="75"/>
    </row>
    <row r="142" spans="1:7" ht="15" x14ac:dyDescent="0.25">
      <c r="A142" s="6">
        <v>38352</v>
      </c>
      <c r="B142" s="7">
        <v>0.22696086338990956</v>
      </c>
      <c r="C142" s="7">
        <v>0.53320036379665736</v>
      </c>
      <c r="D142" s="33">
        <v>-7.9278637016838266E-2</v>
      </c>
      <c r="E142" s="75"/>
      <c r="F142" s="75"/>
      <c r="G142" s="75"/>
    </row>
    <row r="143" spans="1:7" ht="15" x14ac:dyDescent="0.25">
      <c r="A143" s="6">
        <v>38442</v>
      </c>
      <c r="B143" s="7">
        <v>0.3741057693208098</v>
      </c>
      <c r="C143" s="7">
        <v>0.71899614488498409</v>
      </c>
      <c r="D143" s="33">
        <v>2.9215393756635549E-2</v>
      </c>
      <c r="E143" s="75"/>
      <c r="F143" s="75"/>
      <c r="G143" s="75"/>
    </row>
    <row r="144" spans="1:7" ht="15" x14ac:dyDescent="0.25">
      <c r="A144" s="6">
        <v>38533</v>
      </c>
      <c r="B144" s="7">
        <v>0.51980889209962633</v>
      </c>
      <c r="C144" s="7">
        <v>0.89560795953170735</v>
      </c>
      <c r="D144" s="33">
        <v>0.14400982466754531</v>
      </c>
      <c r="E144" s="75"/>
      <c r="F144" s="75"/>
      <c r="G144" s="75"/>
    </row>
    <row r="145" spans="1:7" ht="15" x14ac:dyDescent="0.25">
      <c r="A145" s="6">
        <v>38625</v>
      </c>
      <c r="B145" s="7">
        <v>0.66077540796154632</v>
      </c>
      <c r="C145" s="7">
        <v>1.0585773824907798</v>
      </c>
      <c r="D145" s="33">
        <v>0.26297343343231283</v>
      </c>
      <c r="E145" s="75"/>
      <c r="F145" s="75"/>
      <c r="G145" s="75"/>
    </row>
    <row r="146" spans="1:7" ht="15" x14ac:dyDescent="0.25">
      <c r="A146" s="6">
        <v>38717</v>
      </c>
      <c r="B146" s="7">
        <v>0.79379889596511877</v>
      </c>
      <c r="C146" s="7">
        <v>1.2037851013636365</v>
      </c>
      <c r="D146" s="33">
        <v>0.383812690566601</v>
      </c>
      <c r="E146" s="75"/>
      <c r="F146" s="75"/>
      <c r="G146" s="75"/>
    </row>
    <row r="147" spans="1:7" ht="15" x14ac:dyDescent="0.25">
      <c r="A147" s="6">
        <v>38807</v>
      </c>
      <c r="B147" s="7">
        <v>0.91583937353333444</v>
      </c>
      <c r="C147" s="7">
        <v>1.327550931467727</v>
      </c>
      <c r="D147" s="33">
        <v>0.50412781559894193</v>
      </c>
      <c r="E147" s="75"/>
      <c r="F147" s="75"/>
      <c r="G147" s="75"/>
    </row>
    <row r="148" spans="1:7" ht="15" x14ac:dyDescent="0.25">
      <c r="A148" s="6">
        <v>38898</v>
      </c>
      <c r="B148" s="7">
        <v>1.0240959672125853</v>
      </c>
      <c r="C148" s="7">
        <v>1.4267206215724741</v>
      </c>
      <c r="D148" s="33">
        <v>0.62147131285269663</v>
      </c>
      <c r="E148" s="75"/>
      <c r="F148" s="75"/>
      <c r="G148" s="75"/>
    </row>
    <row r="149" spans="1:7" ht="15" x14ac:dyDescent="0.25">
      <c r="A149" s="6">
        <v>38990</v>
      </c>
      <c r="B149" s="7">
        <v>1.1160724574813403</v>
      </c>
      <c r="C149" s="7">
        <v>1.4987374619652842</v>
      </c>
      <c r="D149" s="33">
        <v>0.73340745299739629</v>
      </c>
      <c r="E149" s="75"/>
      <c r="F149" s="75"/>
      <c r="G149" s="75"/>
    </row>
    <row r="150" spans="1:7" ht="15" x14ac:dyDescent="0.25">
      <c r="A150" s="6">
        <v>39082</v>
      </c>
      <c r="B150" s="7">
        <v>1.189634168827485</v>
      </c>
      <c r="C150" s="7">
        <v>1.5416971709052549</v>
      </c>
      <c r="D150" s="33">
        <v>0.83757116674971499</v>
      </c>
      <c r="E150" s="75"/>
      <c r="F150" s="75"/>
      <c r="G150" s="75"/>
    </row>
    <row r="151" spans="1:7" ht="15" x14ac:dyDescent="0.25">
      <c r="A151" s="6">
        <v>39172</v>
      </c>
      <c r="B151" s="7">
        <v>1.2430549437458369</v>
      </c>
      <c r="C151" s="7">
        <v>1.5543850299195383</v>
      </c>
      <c r="D151" s="33">
        <v>0.93172485757213575</v>
      </c>
      <c r="E151" s="75"/>
      <c r="F151" s="75"/>
      <c r="G151" s="75"/>
    </row>
    <row r="152" spans="1:7" ht="15" x14ac:dyDescent="0.25">
      <c r="A152" s="6">
        <v>39263</v>
      </c>
      <c r="B152" s="7">
        <v>1.2750532333681566</v>
      </c>
      <c r="C152" s="7">
        <v>1.5362947476340436</v>
      </c>
      <c r="D152" s="33">
        <v>1.0138117191022693</v>
      </c>
      <c r="E152" s="75"/>
      <c r="F152" s="75"/>
      <c r="G152" s="75"/>
    </row>
    <row r="153" spans="1:7" ht="15" x14ac:dyDescent="0.25">
      <c r="A153" s="6">
        <v>39355</v>
      </c>
      <c r="B153" s="7">
        <v>1.2848166492024338</v>
      </c>
      <c r="C153" s="7">
        <v>1.4876290409254846</v>
      </c>
      <c r="D153" s="33">
        <v>1.0820042574793831</v>
      </c>
      <c r="E153" s="75"/>
      <c r="F153" s="75"/>
      <c r="G153" s="75"/>
    </row>
    <row r="154" spans="1:7" ht="15" x14ac:dyDescent="0.25">
      <c r="A154" s="6">
        <v>39447</v>
      </c>
      <c r="B154" s="7">
        <v>1.2720146407661277</v>
      </c>
      <c r="C154" s="7">
        <v>1.4092824165789581</v>
      </c>
      <c r="D154" s="33">
        <v>1.1347468649532975</v>
      </c>
      <c r="E154" s="75"/>
      <c r="F154" s="75"/>
      <c r="G154" s="75"/>
    </row>
    <row r="155" spans="1:7" ht="15" x14ac:dyDescent="0.25">
      <c r="A155" s="6">
        <v>39538</v>
      </c>
      <c r="B155" s="7">
        <v>1.2367992836240032</v>
      </c>
      <c r="C155" s="7">
        <v>1.3028071026268049</v>
      </c>
      <c r="D155" s="33">
        <v>1.1707914646212014</v>
      </c>
      <c r="E155" s="75"/>
      <c r="F155" s="75"/>
      <c r="G155" s="75"/>
    </row>
    <row r="156" spans="1:7" ht="15" x14ac:dyDescent="0.25">
      <c r="A156" s="6">
        <v>39629</v>
      </c>
      <c r="B156" s="7">
        <v>1.1797944726593674</v>
      </c>
      <c r="C156" s="7">
        <v>1.1703635036574349</v>
      </c>
      <c r="D156" s="33">
        <v>1.1892254416613</v>
      </c>
      <c r="E156" s="75"/>
      <c r="F156" s="75"/>
      <c r="G156" s="75"/>
    </row>
    <row r="157" spans="1:7" ht="15" x14ac:dyDescent="0.25">
      <c r="A157" s="6">
        <v>39721</v>
      </c>
      <c r="B157" s="7">
        <v>1.1020741080369254</v>
      </c>
      <c r="C157" s="7">
        <v>1.0146569277183466</v>
      </c>
      <c r="D157" s="33">
        <v>1.1894912883555042</v>
      </c>
      <c r="E157" s="75"/>
      <c r="F157" s="75"/>
      <c r="G157" s="75"/>
    </row>
    <row r="158" spans="1:7" ht="15" x14ac:dyDescent="0.25">
      <c r="A158" s="6">
        <v>39813</v>
      </c>
      <c r="B158" s="7">
        <v>1.0051301287416241</v>
      </c>
      <c r="C158" s="7">
        <v>0.83886264494850005</v>
      </c>
      <c r="D158" s="33">
        <v>1.1713976125347481</v>
      </c>
      <c r="E158" s="75"/>
      <c r="F158" s="75"/>
      <c r="G158" s="75"/>
    </row>
    <row r="159" spans="1:7" ht="15" x14ac:dyDescent="0.25">
      <c r="A159" s="6">
        <v>39903</v>
      </c>
      <c r="B159" s="7">
        <v>0.89083148424820202</v>
      </c>
      <c r="C159" s="7">
        <v>0.64654158278657814</v>
      </c>
      <c r="D159" s="33">
        <v>1.1351213857098259</v>
      </c>
      <c r="E159" s="75"/>
      <c r="F159" s="75"/>
      <c r="G159" s="75"/>
    </row>
    <row r="160" spans="1:7" ht="15" x14ac:dyDescent="0.25">
      <c r="A160" s="6">
        <v>39994</v>
      </c>
      <c r="B160" s="7">
        <v>0.76137533335670893</v>
      </c>
      <c r="C160" s="7">
        <v>0.4415491347533877</v>
      </c>
      <c r="D160" s="33">
        <v>1.0812015319600301</v>
      </c>
      <c r="E160" s="75"/>
      <c r="F160" s="75"/>
      <c r="G160" s="75"/>
    </row>
    <row r="161" spans="1:7" ht="15" x14ac:dyDescent="0.25">
      <c r="A161" s="6">
        <v>40086</v>
      </c>
      <c r="B161" s="7">
        <v>0.61923191632566543</v>
      </c>
      <c r="C161" s="7">
        <v>0.22793965693244028</v>
      </c>
      <c r="D161" s="33">
        <v>1.0105241757188905</v>
      </c>
      <c r="E161" s="75"/>
      <c r="F161" s="75"/>
      <c r="G161" s="75"/>
    </row>
    <row r="162" spans="1:7" ht="15" x14ac:dyDescent="0.25">
      <c r="A162" s="6">
        <v>40178</v>
      </c>
      <c r="B162" s="7">
        <v>0.46708465927284604</v>
      </c>
      <c r="C162" s="7">
        <v>9.8692481979363346E-3</v>
      </c>
      <c r="D162" s="33">
        <v>0.92430007034775574</v>
      </c>
      <c r="E162" s="75"/>
      <c r="F162" s="75"/>
      <c r="G162" s="75"/>
    </row>
    <row r="163" spans="1:7" ht="15" x14ac:dyDescent="0.25">
      <c r="A163" s="6">
        <v>40268</v>
      </c>
      <c r="B163" s="7">
        <v>0.30776713687861462</v>
      </c>
      <c r="C163" s="7">
        <v>-0.20850064098155907</v>
      </c>
      <c r="D163" s="33">
        <v>0.82403491473878832</v>
      </c>
      <c r="E163" s="75"/>
      <c r="F163" s="75"/>
      <c r="G163" s="75"/>
    </row>
    <row r="164" spans="1:7" ht="15" x14ac:dyDescent="0.25">
      <c r="A164" s="6">
        <v>40359</v>
      </c>
      <c r="B164" s="7">
        <v>0.14419854055613576</v>
      </c>
      <c r="C164" s="7">
        <v>-0.42309634655936784</v>
      </c>
      <c r="D164" s="33">
        <v>0.71149342767163937</v>
      </c>
      <c r="E164" s="75"/>
      <c r="F164" s="75"/>
      <c r="G164" s="75"/>
    </row>
    <row r="165" spans="1:7" ht="15" x14ac:dyDescent="0.25">
      <c r="A165" s="6">
        <v>40451</v>
      </c>
      <c r="B165" s="7">
        <v>-2.068072440121288E-2</v>
      </c>
      <c r="C165" s="7">
        <v>-0.63001963432762043</v>
      </c>
      <c r="D165" s="33">
        <v>0.58865818552519467</v>
      </c>
      <c r="E165" s="75"/>
      <c r="F165" s="75"/>
      <c r="G165" s="75"/>
    </row>
    <row r="166" spans="1:7" ht="15" x14ac:dyDescent="0.25">
      <c r="A166" s="6">
        <v>40543</v>
      </c>
      <c r="B166" s="7">
        <v>-0.18397175524186513</v>
      </c>
      <c r="C166" s="7">
        <v>-0.82562784577017145</v>
      </c>
      <c r="D166" s="33">
        <v>0.4576843352864412</v>
      </c>
      <c r="E166" s="75"/>
      <c r="F166" s="75"/>
      <c r="G166" s="75"/>
    </row>
    <row r="167" spans="1:7" ht="15" x14ac:dyDescent="0.25">
      <c r="A167" s="6">
        <v>40633</v>
      </c>
      <c r="B167" s="7">
        <v>-0.3428767292553272</v>
      </c>
      <c r="C167" s="7">
        <v>-1.0066048280603124</v>
      </c>
      <c r="D167" s="33">
        <v>0.32085136954965798</v>
      </c>
      <c r="E167" s="75"/>
      <c r="F167" s="75"/>
      <c r="G167" s="75"/>
    </row>
    <row r="168" spans="1:7" ht="15" x14ac:dyDescent="0.25">
      <c r="A168" s="6">
        <v>40724</v>
      </c>
      <c r="B168" s="7">
        <v>-0.49475402925211265</v>
      </c>
      <c r="C168" s="7">
        <v>-1.1700212507163394</v>
      </c>
      <c r="D168" s="33">
        <v>0.18051319221211412</v>
      </c>
      <c r="E168" s="75"/>
      <c r="F168" s="75"/>
      <c r="G168" s="75"/>
    </row>
    <row r="169" spans="1:7" ht="15" x14ac:dyDescent="0.25">
      <c r="A169" s="6">
        <v>40816</v>
      </c>
      <c r="B169" s="7">
        <v>-0.6371677724813356</v>
      </c>
      <c r="C169" s="7">
        <v>-1.3133832575817732</v>
      </c>
      <c r="D169" s="33">
        <v>3.9047712619102018E-2</v>
      </c>
      <c r="E169" s="75"/>
      <c r="F169" s="75"/>
      <c r="G169" s="75"/>
    </row>
    <row r="170" spans="1:7" ht="15" x14ac:dyDescent="0.25">
      <c r="A170" s="6">
        <v>40908</v>
      </c>
      <c r="B170" s="7">
        <v>-0.76793079026067834</v>
      </c>
      <c r="C170" s="7">
        <v>-1.4346687631813706</v>
      </c>
      <c r="D170" s="33">
        <v>-0.10119281733998607</v>
      </c>
      <c r="E170" s="75"/>
      <c r="F170" s="75"/>
      <c r="G170" s="75"/>
    </row>
    <row r="171" spans="1:7" ht="15" x14ac:dyDescent="0.25">
      <c r="A171" s="6">
        <v>40999</v>
      </c>
      <c r="B171" s="7">
        <v>-0.88514031435633411</v>
      </c>
      <c r="C171" s="7">
        <v>-1.5323510660139674</v>
      </c>
      <c r="D171" s="33">
        <v>-0.23792956269870078</v>
      </c>
      <c r="E171" s="75"/>
      <c r="F171" s="75"/>
      <c r="G171" s="75"/>
    </row>
    <row r="172" spans="1:7" ht="15" x14ac:dyDescent="0.25">
      <c r="A172" s="6">
        <v>41090</v>
      </c>
      <c r="B172" s="7">
        <v>-0.98720584532186351</v>
      </c>
      <c r="C172" s="7">
        <v>-1.6054098072283107</v>
      </c>
      <c r="D172" s="33">
        <v>-0.36900188341541618</v>
      </c>
      <c r="E172" s="75"/>
      <c r="F172" s="75"/>
      <c r="G172" s="75"/>
    </row>
    <row r="173" spans="1:7" ht="15" x14ac:dyDescent="0.25">
      <c r="A173" s="6">
        <v>41182</v>
      </c>
      <c r="B173" s="7">
        <v>-1.0728689010267867</v>
      </c>
      <c r="C173" s="7">
        <v>-1.6533296413095886</v>
      </c>
      <c r="D173" s="33">
        <v>-0.49240816074398475</v>
      </c>
      <c r="E173" s="75"/>
      <c r="F173" s="75"/>
      <c r="G173" s="75"/>
    </row>
    <row r="174" spans="1:7" ht="15" x14ac:dyDescent="0.25">
      <c r="A174" s="6">
        <v>41274</v>
      </c>
      <c r="B174" s="7">
        <v>-1.1412145640973861</v>
      </c>
      <c r="C174" s="7">
        <v>-1.6760872967604805</v>
      </c>
      <c r="D174" s="33">
        <v>-0.60634183143429154</v>
      </c>
      <c r="E174" s="75"/>
      <c r="F174" s="75"/>
      <c r="G174" s="75"/>
    </row>
    <row r="175" spans="1:7" ht="15" x14ac:dyDescent="0.25">
      <c r="A175" s="6">
        <v>41364</v>
      </c>
      <c r="B175" s="7">
        <v>-1.1916749589260607</v>
      </c>
      <c r="C175" s="7">
        <v>-1.6741279813698671</v>
      </c>
      <c r="D175" s="33">
        <v>-0.7092219364822544</v>
      </c>
      <c r="E175" s="75"/>
      <c r="F175" s="75"/>
      <c r="G175" s="75"/>
    </row>
    <row r="176" spans="1:7" ht="15" x14ac:dyDescent="0.25">
      <c r="A176" s="6">
        <v>41455</v>
      </c>
      <c r="B176" s="7">
        <v>-1.2240249867761128</v>
      </c>
      <c r="C176" s="7">
        <v>-1.6483323220041501</v>
      </c>
      <c r="D176" s="33">
        <v>-0.79971765154807539</v>
      </c>
      <c r="E176" s="75"/>
      <c r="F176" s="75"/>
      <c r="G176" s="75"/>
    </row>
    <row r="177" spans="1:7" ht="15" x14ac:dyDescent="0.25">
      <c r="A177" s="6">
        <v>41547</v>
      </c>
      <c r="B177" s="7">
        <v>-1.2383708264670803</v>
      </c>
      <c r="C177" s="7">
        <v>-1.5999752179515618</v>
      </c>
      <c r="D177" s="33">
        <v>-0.87676643498259899</v>
      </c>
      <c r="E177" s="75"/>
      <c r="F177" s="75"/>
      <c r="G177" s="75"/>
    </row>
    <row r="178" spans="1:7" ht="15" x14ac:dyDescent="0.25">
      <c r="A178" s="6">
        <v>41639</v>
      </c>
      <c r="B178" s="7">
        <v>-1.2351318641007505</v>
      </c>
      <c r="C178" s="7">
        <v>-1.5306781263624374</v>
      </c>
      <c r="D178" s="33">
        <v>-0.93958560183906381</v>
      </c>
      <c r="E178" s="75"/>
      <c r="F178" s="75"/>
      <c r="G178" s="75"/>
    </row>
    <row r="179" spans="1:7" ht="15" x14ac:dyDescent="0.25">
      <c r="A179" s="6">
        <v>41729</v>
      </c>
      <c r="B179" s="7">
        <v>-1.215016845067094</v>
      </c>
      <c r="C179" s="7">
        <v>-1.442356386589386</v>
      </c>
      <c r="D179" s="33">
        <v>-0.98767730354480199</v>
      </c>
      <c r="E179" s="75"/>
      <c r="F179" s="75"/>
      <c r="G179" s="75"/>
    </row>
    <row r="180" spans="1:7" ht="15" x14ac:dyDescent="0.25">
      <c r="A180" s="6">
        <v>41820</v>
      </c>
      <c r="B180" s="7">
        <v>-1.1789951428609928</v>
      </c>
      <c r="C180" s="7">
        <v>-1.3371632272321383</v>
      </c>
      <c r="D180" s="33">
        <v>-1.0208270584898471</v>
      </c>
      <c r="E180" s="75"/>
      <c r="F180" s="75"/>
      <c r="G180" s="75"/>
    </row>
    <row r="181" spans="1:7" ht="15" x14ac:dyDescent="0.25">
      <c r="A181" s="6">
        <v>41912</v>
      </c>
      <c r="B181" s="7">
        <v>-1.1282641106958271</v>
      </c>
      <c r="C181" s="7">
        <v>-1.2174320870055311</v>
      </c>
      <c r="D181" s="33">
        <v>-1.0390961343861231</v>
      </c>
      <c r="E181" s="75"/>
      <c r="F181" s="75"/>
      <c r="G181" s="75"/>
    </row>
    <row r="182" spans="1:7" ht="15" x14ac:dyDescent="0.25">
      <c r="A182" s="6">
        <v>42004</v>
      </c>
      <c r="B182" s="7">
        <v>-1.0642135231131045</v>
      </c>
      <c r="C182" s="7">
        <v>-1.0856188212172526</v>
      </c>
      <c r="D182" s="33">
        <v>-1.0428082250089565</v>
      </c>
      <c r="E182" s="75"/>
      <c r="F182" s="75"/>
      <c r="G182" s="75"/>
    </row>
    <row r="183" spans="1:7" ht="15" x14ac:dyDescent="0.25">
      <c r="A183" s="6">
        <v>42094</v>
      </c>
      <c r="B183" s="7">
        <v>-0.98838812625812333</v>
      </c>
      <c r="C183" s="7">
        <v>-0.94424526400859821</v>
      </c>
      <c r="D183" s="33">
        <v>-1.0325309885076486</v>
      </c>
      <c r="E183" s="75"/>
      <c r="F183" s="75"/>
      <c r="G183" s="75"/>
    </row>
    <row r="184" spans="1:7" ht="15" x14ac:dyDescent="0.25">
      <c r="A184" s="6">
        <v>42185</v>
      </c>
      <c r="B184" s="7">
        <v>-0.90244929857502587</v>
      </c>
      <c r="C184" s="7">
        <v>-0.79584547803384487</v>
      </c>
      <c r="D184" s="33">
        <v>-1.0090531191162069</v>
      </c>
      <c r="E184" s="75"/>
      <c r="F184" s="75"/>
      <c r="G184" s="75"/>
    </row>
    <row r="185" spans="1:7" ht="15" x14ac:dyDescent="0.25">
      <c r="A185" s="6">
        <v>42277</v>
      </c>
      <c r="B185" s="7">
        <v>-0.80813678048711057</v>
      </c>
      <c r="C185" s="7">
        <v>-0.64291585426788422</v>
      </c>
      <c r="D185" s="33">
        <v>-0.97335770670633692</v>
      </c>
      <c r="E185" s="75"/>
      <c r="F185" s="75"/>
      <c r="G185" s="75"/>
    </row>
    <row r="186" spans="1:7" ht="15" x14ac:dyDescent="0.25">
      <c r="A186" s="6">
        <v>42369</v>
      </c>
      <c r="B186" s="7">
        <v>-0.70723136495771233</v>
      </c>
      <c r="C186" s="7">
        <v>-0.48787003211921293</v>
      </c>
      <c r="D186" s="33">
        <v>-0.92659269779621167</v>
      </c>
      <c r="E186" s="75"/>
      <c r="F186" s="75"/>
      <c r="G186" s="75"/>
    </row>
    <row r="187" spans="1:7" ht="15" x14ac:dyDescent="0.25">
      <c r="A187" s="6">
        <v>42460</v>
      </c>
      <c r="B187" s="7">
        <v>-0.60151935400269962</v>
      </c>
      <c r="C187" s="7">
        <v>-0.3329994013488084</v>
      </c>
      <c r="D187" s="33">
        <v>-0.87003930665659091</v>
      </c>
      <c r="E187" s="75"/>
      <c r="F187" s="75"/>
      <c r="G187" s="75"/>
    </row>
    <row r="188" spans="1:7" ht="15" x14ac:dyDescent="0.25">
      <c r="A188" s="6">
        <v>42551</v>
      </c>
      <c r="B188" s="7">
        <v>-0.49275948299938765</v>
      </c>
      <c r="C188" s="7">
        <v>-0.18043972994982962</v>
      </c>
      <c r="D188" s="33">
        <v>-0.80507923604894571</v>
      </c>
      <c r="E188" s="75"/>
      <c r="F188" s="75"/>
      <c r="G188" s="75"/>
    </row>
    <row r="189" spans="1:7" ht="15" x14ac:dyDescent="0.25">
      <c r="A189" s="6">
        <v>42643</v>
      </c>
      <c r="B189" s="7">
        <v>-0.38265289903628957</v>
      </c>
      <c r="C189" s="7">
        <v>-3.2144243499553408E-2</v>
      </c>
      <c r="D189" s="33">
        <v>-0.73316155457302579</v>
      </c>
      <c r="E189" s="75"/>
      <c r="F189" s="75"/>
      <c r="G189" s="75"/>
    </row>
    <row r="190" spans="1:7" ht="15" x14ac:dyDescent="0.25">
      <c r="A190" s="6">
        <v>42735</v>
      </c>
      <c r="B190" s="7">
        <v>-0.27281665574625052</v>
      </c>
      <c r="C190" s="7">
        <v>0.110136731431224</v>
      </c>
      <c r="D190" s="33">
        <v>-0.65577004292372509</v>
      </c>
      <c r="E190" s="75"/>
      <c r="F190" s="75"/>
      <c r="G190" s="75"/>
    </row>
    <row r="191" spans="1:7" ht="15" x14ac:dyDescent="0.25">
      <c r="A191" s="6">
        <v>42825</v>
      </c>
      <c r="B191" s="7">
        <v>-0.16476105923782397</v>
      </c>
      <c r="C191" s="7">
        <v>0.24486964798914088</v>
      </c>
      <c r="D191" s="33">
        <v>-0.57439176646478884</v>
      </c>
      <c r="E191" s="75"/>
      <c r="F191" s="75"/>
      <c r="G191" s="75"/>
    </row>
    <row r="192" spans="1:7" ht="15" x14ac:dyDescent="0.25">
      <c r="A192" s="6">
        <v>42916</v>
      </c>
      <c r="B192" s="7">
        <v>-5.9871071937566578E-2</v>
      </c>
      <c r="C192" s="7">
        <v>0.37074541495918778</v>
      </c>
      <c r="D192" s="33">
        <v>-0.49048755883432094</v>
      </c>
      <c r="E192" s="75"/>
      <c r="F192" s="75"/>
      <c r="G192" s="75"/>
    </row>
    <row r="193" spans="1:7" ht="15" x14ac:dyDescent="0.25">
      <c r="A193" s="6">
        <v>43008</v>
      </c>
      <c r="B193" s="7">
        <v>4.0608142816300513E-2</v>
      </c>
      <c r="C193" s="7">
        <v>0.48668129926395126</v>
      </c>
      <c r="D193" s="33">
        <v>-0.40546501363135024</v>
      </c>
      <c r="E193" s="75"/>
      <c r="F193" s="75"/>
      <c r="G193" s="75"/>
    </row>
    <row r="194" spans="1:7" ht="15" x14ac:dyDescent="0.25">
      <c r="A194" s="6">
        <v>43100</v>
      </c>
      <c r="B194" s="7">
        <v>0.13558156927532031</v>
      </c>
      <c r="C194" s="7">
        <v>0.59181762029596341</v>
      </c>
      <c r="D194" s="33">
        <v>-0.32065448174532279</v>
      </c>
      <c r="E194" s="75"/>
      <c r="F194" s="75"/>
      <c r="G194" s="75"/>
    </row>
    <row r="195" spans="1:7" ht="15" x14ac:dyDescent="0.25">
      <c r="A195" s="6">
        <v>43190</v>
      </c>
      <c r="B195" s="7">
        <v>0.22411072111390551</v>
      </c>
      <c r="C195" s="7">
        <v>0.68550990617214558</v>
      </c>
      <c r="D195" s="33">
        <v>-0.23728846394433459</v>
      </c>
      <c r="E195" s="75"/>
      <c r="F195" s="75"/>
      <c r="G195" s="75"/>
    </row>
    <row r="196" spans="1:7" ht="15" x14ac:dyDescent="0.25">
      <c r="A196" s="6">
        <v>43281</v>
      </c>
      <c r="B196" s="7">
        <v>0.30541629042235707</v>
      </c>
      <c r="C196" s="7">
        <v>0.76731725625335045</v>
      </c>
      <c r="D196" s="33">
        <v>-0.15648467540863625</v>
      </c>
      <c r="E196" s="75"/>
      <c r="F196" s="75"/>
      <c r="G196" s="75"/>
    </row>
    <row r="197" spans="1:7" ht="15" x14ac:dyDescent="0.25">
      <c r="A197" s="6">
        <v>43373</v>
      </c>
      <c r="B197" s="7">
        <v>0.37887737654443016</v>
      </c>
      <c r="C197" s="7">
        <v>0.8369876975461249</v>
      </c>
      <c r="D197" s="33">
        <v>-7.9232944457264559E-2</v>
      </c>
      <c r="E197" s="75"/>
      <c r="F197" s="75"/>
      <c r="G197" s="75"/>
    </row>
    <row r="198" spans="1:7" ht="15" x14ac:dyDescent="0.25">
      <c r="A198" s="6">
        <v>43465</v>
      </c>
      <c r="B198" s="7">
        <v>0.44402767021947093</v>
      </c>
      <c r="C198" s="7">
        <v>0.89444133558216732</v>
      </c>
      <c r="D198" s="33">
        <v>-6.3859951432255133E-3</v>
      </c>
      <c r="E198" s="75"/>
      <c r="F198" s="75"/>
      <c r="G198" s="75"/>
    </row>
    <row r="199" spans="1:7" ht="15" x14ac:dyDescent="0.25">
      <c r="A199" s="6">
        <v>43555</v>
      </c>
      <c r="B199" s="7">
        <v>0.5005490144427599</v>
      </c>
      <c r="C199" s="7">
        <v>0.93975208474580663</v>
      </c>
      <c r="D199" s="33">
        <v>6.1345944139713247E-2</v>
      </c>
      <c r="E199" s="75"/>
      <c r="F199" s="75"/>
      <c r="G199" s="75"/>
    </row>
    <row r="200" spans="1:7" ht="15" x14ac:dyDescent="0.25">
      <c r="A200" s="6">
        <v>43646</v>
      </c>
      <c r="B200" s="7">
        <v>0.54826279243711562</v>
      </c>
      <c r="C200" s="7">
        <v>0.9731287213746237</v>
      </c>
      <c r="D200" s="33">
        <v>0.12339686349960748</v>
      </c>
      <c r="E200" s="75"/>
      <c r="F200" s="75"/>
      <c r="G200" s="75"/>
    </row>
    <row r="201" spans="1:7" ht="15" x14ac:dyDescent="0.25">
      <c r="A201" s="6">
        <v>43738</v>
      </c>
      <c r="B201" s="7">
        <v>0.58711960554583142</v>
      </c>
      <c r="C201" s="7">
        <v>0.99489593864243608</v>
      </c>
      <c r="D201" s="33">
        <v>0.17934327244922685</v>
      </c>
      <c r="E201" s="75"/>
      <c r="F201" s="75"/>
      <c r="G201" s="75"/>
    </row>
    <row r="202" spans="1:7" ht="15" x14ac:dyDescent="0.25">
      <c r="A202" s="6">
        <v>43830</v>
      </c>
      <c r="B202" s="7">
        <v>0.61718770063699135</v>
      </c>
      <c r="C202" s="7">
        <v>1.0054759991951856</v>
      </c>
      <c r="D202" s="33">
        <v>0.22889940207879705</v>
      </c>
      <c r="E202" s="75"/>
      <c r="F202" s="75"/>
      <c r="G202" s="75"/>
    </row>
    <row r="203" spans="1:7" ht="15" x14ac:dyDescent="0.25">
      <c r="A203" s="6">
        <v>43921</v>
      </c>
      <c r="B203" s="7">
        <v>0.63864058913173127</v>
      </c>
      <c r="C203" s="7">
        <v>1.0053714841331081</v>
      </c>
      <c r="D203" s="33">
        <v>0.27190969413035448</v>
      </c>
      <c r="E203" s="75"/>
      <c r="F203" s="75"/>
      <c r="G203" s="75"/>
    </row>
    <row r="204" spans="1:7" ht="15" x14ac:dyDescent="0.25">
      <c r="A204" s="6">
        <v>44012</v>
      </c>
      <c r="B204" s="7">
        <v>0.65174426979360578</v>
      </c>
      <c r="C204" s="7">
        <v>0.99514952985597882</v>
      </c>
      <c r="D204" s="33">
        <v>0.30833900973123285</v>
      </c>
      <c r="E204" s="75"/>
      <c r="F204" s="75"/>
      <c r="G204" s="75"/>
    </row>
    <row r="205" spans="1:7" ht="15" x14ac:dyDescent="0.25">
      <c r="A205" s="6">
        <v>44104</v>
      </c>
      <c r="B205" s="7">
        <v>0.65684442700204093</v>
      </c>
      <c r="C205" s="7">
        <v>0.97542783222733698</v>
      </c>
      <c r="D205" s="33">
        <v>0.33826102177674489</v>
      </c>
      <c r="E205" s="75"/>
      <c r="F205" s="75"/>
      <c r="G205" s="75"/>
    </row>
    <row r="206" spans="1:7" ht="15" x14ac:dyDescent="0.25">
      <c r="A206" s="6">
        <v>44196</v>
      </c>
      <c r="B206" s="7">
        <v>0.6543539276480862</v>
      </c>
      <c r="C206" s="7">
        <v>0.94686258508657151</v>
      </c>
      <c r="D206" s="33">
        <v>0.36184527020960089</v>
      </c>
      <c r="E206" s="75"/>
      <c r="F206" s="75"/>
      <c r="G206" s="75"/>
    </row>
    <row r="207" spans="1:7" ht="15" x14ac:dyDescent="0.25">
      <c r="A207" s="6">
        <v>44286</v>
      </c>
      <c r="B207" s="7">
        <v>0.64474088542616226</v>
      </c>
      <c r="C207" s="7">
        <v>0.91013841170431009</v>
      </c>
      <c r="D207" s="33">
        <v>0.37934335914801454</v>
      </c>
      <c r="E207" s="75"/>
      <c r="F207" s="75"/>
      <c r="G207" s="75"/>
    </row>
    <row r="208" spans="1:7" ht="15" x14ac:dyDescent="0.25">
      <c r="A208" s="6">
        <v>44377</v>
      </c>
      <c r="B208" s="7">
        <v>0.62851750357167901</v>
      </c>
      <c r="C208" s="7">
        <v>0.86596024728937226</v>
      </c>
      <c r="D208" s="33">
        <v>0.39107475985398571</v>
      </c>
      <c r="E208" s="75"/>
      <c r="F208" s="75"/>
      <c r="G208" s="75"/>
    </row>
    <row r="209" spans="1:7" ht="15" x14ac:dyDescent="0.25">
      <c r="A209" s="6">
        <v>44469</v>
      </c>
      <c r="B209" s="7">
        <v>0.60622984837707894</v>
      </c>
      <c r="C209" s="7">
        <v>0.81504704153738183</v>
      </c>
      <c r="D209" s="33">
        <v>0.3974126552167761</v>
      </c>
      <c r="E209" s="75"/>
      <c r="F209" s="75"/>
      <c r="G209" s="75"/>
    </row>
    <row r="210" spans="1:7" ht="15" x14ac:dyDescent="0.25">
      <c r="A210" s="6">
        <v>44561</v>
      </c>
      <c r="B210" s="7">
        <v>0.5784486483426694</v>
      </c>
      <c r="C210" s="7">
        <v>0.75812707525660028</v>
      </c>
      <c r="D210" s="33">
        <v>0.39877022142873864</v>
      </c>
      <c r="E210" s="75"/>
      <c r="F210" s="75"/>
      <c r="G210" s="75"/>
    </row>
    <row r="211" spans="1:7" ht="15" x14ac:dyDescent="0.25">
      <c r="A211" s="6">
        <v>44651</v>
      </c>
      <c r="B211" s="7">
        <v>0.54576115960867633</v>
      </c>
      <c r="C211" s="7">
        <v>0.69593462640189774</v>
      </c>
      <c r="D211" s="33">
        <v>0.39558769281545497</v>
      </c>
      <c r="E211" s="75"/>
      <c r="F211" s="75"/>
      <c r="G211" s="75"/>
    </row>
    <row r="212" spans="1:7" ht="15" x14ac:dyDescent="0.25">
      <c r="A212" s="6">
        <v>44742</v>
      </c>
      <c r="B212" s="7">
        <v>0.50876408913956783</v>
      </c>
      <c r="C212" s="7">
        <v>0.62920767973849723</v>
      </c>
      <c r="D212" s="33">
        <v>0.38832049854063838</v>
      </c>
      <c r="E212" s="75"/>
      <c r="F212" s="75"/>
      <c r="G212" s="75"/>
    </row>
    <row r="213" spans="1:7" ht="15" x14ac:dyDescent="0.25">
      <c r="A213" s="6">
        <v>44834</v>
      </c>
      <c r="B213" s="7">
        <v>0.4680575244396683</v>
      </c>
      <c r="C213" s="7">
        <v>0.5586863514181577</v>
      </c>
      <c r="D213" s="33">
        <v>0.37742869746117896</v>
      </c>
      <c r="E213" s="75"/>
      <c r="F213" s="75"/>
      <c r="G213" s="75"/>
    </row>
    <row r="214" spans="1:7" ht="15" x14ac:dyDescent="0.25">
      <c r="A214" s="6">
        <v>44926</v>
      </c>
      <c r="B214" s="7">
        <v>0.42423978348373315</v>
      </c>
      <c r="C214" s="7">
        <v>0.48511169481832339</v>
      </c>
      <c r="D214" s="33">
        <v>0.3633678721491429</v>
      </c>
      <c r="E214" s="75"/>
      <c r="F214" s="75"/>
      <c r="G214" s="75"/>
    </row>
    <row r="215" spans="1:7" ht="15" x14ac:dyDescent="0.25">
      <c r="A215" s="6">
        <v>45016</v>
      </c>
      <c r="B215" s="7">
        <v>0.37790307178645344</v>
      </c>
      <c r="C215" s="7">
        <v>0.40922456618709652</v>
      </c>
      <c r="D215" s="33">
        <v>0.34658157738581041</v>
      </c>
      <c r="E215" s="75"/>
      <c r="F215" s="75"/>
      <c r="G215" s="75"/>
    </row>
    <row r="216" spans="1:7" ht="15" x14ac:dyDescent="0.25">
      <c r="A216" s="6">
        <v>45107</v>
      </c>
      <c r="B216" s="7">
        <v>0.32962981548763826</v>
      </c>
      <c r="C216" s="7">
        <v>0.33176425644021001</v>
      </c>
      <c r="D216" s="33">
        <v>0.32749537453506655</v>
      </c>
      <c r="E216" s="75"/>
      <c r="F216" s="75"/>
      <c r="G216" s="75"/>
    </row>
    <row r="217" spans="1:7" ht="15" x14ac:dyDescent="0.25">
      <c r="A217" s="6">
        <v>45199</v>
      </c>
      <c r="B217" s="7">
        <v>0.27998953000306098</v>
      </c>
      <c r="C217" s="7">
        <v>0.25346663679358322</v>
      </c>
      <c r="D217" s="33">
        <v>0.30651242321253874</v>
      </c>
      <c r="E217" s="75"/>
      <c r="F217" s="75"/>
      <c r="G217" s="75"/>
    </row>
    <row r="218" spans="1:7" ht="15" x14ac:dyDescent="0.25">
      <c r="A218" s="74"/>
      <c r="B218" s="75"/>
      <c r="C218" s="75"/>
      <c r="D218" s="75"/>
      <c r="E218" s="75"/>
      <c r="F218" s="75"/>
      <c r="G218" s="75"/>
    </row>
    <row r="219" spans="1:7" ht="15" x14ac:dyDescent="0.25">
      <c r="A219" s="74"/>
      <c r="B219" s="75"/>
      <c r="C219" s="75"/>
      <c r="D219" s="75"/>
      <c r="E219" s="75"/>
      <c r="F219" s="75"/>
      <c r="G219" s="75"/>
    </row>
    <row r="220" spans="1:7" ht="15" x14ac:dyDescent="0.25">
      <c r="A220" s="74"/>
      <c r="B220" s="75"/>
      <c r="C220" s="75"/>
      <c r="D220" s="75"/>
      <c r="E220" s="75"/>
      <c r="F220" s="75"/>
      <c r="G220" s="75"/>
    </row>
    <row r="221" spans="1:7" ht="15" x14ac:dyDescent="0.25">
      <c r="A221" s="74"/>
      <c r="B221" s="75"/>
      <c r="C221" s="75"/>
      <c r="D221" s="75"/>
      <c r="E221" s="75"/>
      <c r="F221" s="75"/>
      <c r="G221" s="75"/>
    </row>
    <row r="222" spans="1:7" ht="15" x14ac:dyDescent="0.25">
      <c r="A222" s="74"/>
      <c r="B222" s="75"/>
      <c r="C222" s="75"/>
      <c r="D222" s="75"/>
      <c r="E222" s="75"/>
      <c r="F222" s="75"/>
      <c r="G222" s="75"/>
    </row>
    <row r="223" spans="1:7" ht="15" x14ac:dyDescent="0.25">
      <c r="A223" s="74"/>
      <c r="B223" s="75"/>
      <c r="C223" s="75"/>
      <c r="D223" s="75"/>
      <c r="E223" s="75"/>
      <c r="F223" s="75"/>
      <c r="G223" s="75"/>
    </row>
    <row r="224" spans="1:7" ht="15" x14ac:dyDescent="0.25">
      <c r="A224" s="74"/>
      <c r="B224" s="75"/>
      <c r="C224" s="75"/>
      <c r="D224" s="75"/>
      <c r="E224" s="75"/>
      <c r="F224" s="75"/>
      <c r="G224" s="75"/>
    </row>
    <row r="225" spans="1:7" ht="15" x14ac:dyDescent="0.25">
      <c r="A225" s="74"/>
      <c r="B225" s="75"/>
      <c r="C225" s="75"/>
      <c r="D225" s="75"/>
      <c r="E225" s="75"/>
      <c r="F225" s="75"/>
      <c r="G225" s="75"/>
    </row>
    <row r="226" spans="1:7" ht="15" x14ac:dyDescent="0.25">
      <c r="A226" s="74"/>
      <c r="B226" s="75"/>
      <c r="C226" s="75"/>
      <c r="D226" s="75"/>
      <c r="E226" s="75"/>
      <c r="F226" s="75"/>
      <c r="G226" s="75"/>
    </row>
    <row r="227" spans="1:7" ht="15" x14ac:dyDescent="0.25">
      <c r="A227" s="74"/>
      <c r="B227" s="75"/>
      <c r="C227" s="75"/>
      <c r="D227" s="75"/>
      <c r="E227" s="75"/>
      <c r="F227" s="75"/>
      <c r="G227" s="75"/>
    </row>
    <row r="228" spans="1:7" ht="15" x14ac:dyDescent="0.25">
      <c r="A228" s="74"/>
      <c r="B228" s="75"/>
      <c r="C228" s="75"/>
      <c r="D228" s="75"/>
      <c r="E228" s="75"/>
      <c r="F228" s="75"/>
      <c r="G228" s="75"/>
    </row>
    <row r="229" spans="1:7" ht="15" x14ac:dyDescent="0.25">
      <c r="A229" s="74"/>
      <c r="B229" s="75"/>
      <c r="C229" s="75"/>
      <c r="D229" s="75"/>
      <c r="E229" s="75"/>
      <c r="F229" s="75"/>
      <c r="G229" s="75"/>
    </row>
    <row r="230" spans="1:7" ht="15" x14ac:dyDescent="0.25">
      <c r="A230" s="74"/>
      <c r="B230" s="75"/>
      <c r="C230" s="75"/>
      <c r="D230" s="75"/>
      <c r="E230" s="75"/>
      <c r="F230" s="75"/>
      <c r="G230" s="75"/>
    </row>
    <row r="231" spans="1:7" ht="15" x14ac:dyDescent="0.25">
      <c r="A231" s="74"/>
      <c r="B231" s="75"/>
      <c r="C231" s="75"/>
      <c r="D231" s="75"/>
      <c r="E231" s="75"/>
      <c r="F231" s="75"/>
      <c r="G231" s="75"/>
    </row>
    <row r="232" spans="1:7" ht="15" x14ac:dyDescent="0.25">
      <c r="A232" s="74"/>
      <c r="B232" s="75"/>
      <c r="C232" s="75"/>
      <c r="D232" s="75"/>
      <c r="E232" s="75"/>
      <c r="F232" s="75"/>
      <c r="G232" s="75"/>
    </row>
    <row r="233" spans="1:7" ht="15" x14ac:dyDescent="0.25">
      <c r="A233" s="74"/>
      <c r="B233" s="75"/>
      <c r="C233" s="75"/>
      <c r="D233" s="75"/>
      <c r="E233" s="75"/>
      <c r="F233" s="75"/>
      <c r="G233" s="75"/>
    </row>
    <row r="234" spans="1:7" ht="15" x14ac:dyDescent="0.25">
      <c r="A234" s="74"/>
      <c r="B234" s="75"/>
      <c r="C234" s="75"/>
      <c r="D234" s="75"/>
      <c r="E234" s="75"/>
      <c r="F234" s="75"/>
      <c r="G234" s="75"/>
    </row>
    <row r="235" spans="1:7" ht="15" x14ac:dyDescent="0.25">
      <c r="A235" s="74"/>
      <c r="B235" s="75"/>
      <c r="C235" s="75"/>
      <c r="D235" s="75"/>
      <c r="E235" s="75"/>
      <c r="F235" s="75"/>
      <c r="G235" s="75"/>
    </row>
    <row r="236" spans="1:7" ht="15" x14ac:dyDescent="0.25">
      <c r="A236" s="74"/>
      <c r="B236" s="75"/>
      <c r="C236" s="75"/>
      <c r="D236" s="75"/>
      <c r="E236" s="75"/>
      <c r="F236" s="75"/>
      <c r="G236" s="75"/>
    </row>
    <row r="237" spans="1:7" ht="15" x14ac:dyDescent="0.25">
      <c r="A237" s="74"/>
      <c r="B237" s="75"/>
      <c r="C237" s="75"/>
      <c r="D237" s="75"/>
      <c r="E237" s="75"/>
      <c r="F237" s="75"/>
      <c r="G237" s="75"/>
    </row>
    <row r="238" spans="1:7" ht="15" x14ac:dyDescent="0.25">
      <c r="A238" s="74"/>
      <c r="B238" s="75"/>
      <c r="C238" s="75"/>
      <c r="D238" s="75"/>
      <c r="E238" s="75"/>
      <c r="F238" s="75"/>
      <c r="G238" s="75"/>
    </row>
    <row r="239" spans="1:7" ht="15" x14ac:dyDescent="0.25">
      <c r="A239" s="74"/>
      <c r="B239" s="75"/>
      <c r="C239" s="75"/>
      <c r="D239" s="75"/>
      <c r="E239" s="75"/>
      <c r="F239" s="75"/>
      <c r="G239" s="75"/>
    </row>
    <row r="240" spans="1:7" ht="15" x14ac:dyDescent="0.25">
      <c r="A240" s="74"/>
      <c r="B240" s="75"/>
      <c r="C240" s="75"/>
      <c r="D240" s="75"/>
      <c r="E240" s="75"/>
      <c r="F240" s="75"/>
      <c r="G240" s="75"/>
    </row>
    <row r="241" spans="1:7" ht="15" x14ac:dyDescent="0.25">
      <c r="A241" s="74"/>
      <c r="B241" s="75"/>
      <c r="C241" s="75"/>
      <c r="D241" s="75"/>
      <c r="E241" s="75"/>
      <c r="F241" s="75"/>
      <c r="G241" s="75"/>
    </row>
    <row r="242" spans="1:7" ht="15" x14ac:dyDescent="0.25">
      <c r="A242" s="74"/>
      <c r="B242" s="75"/>
      <c r="C242" s="75"/>
      <c r="D242" s="75"/>
      <c r="E242" s="75"/>
      <c r="F242" s="75"/>
      <c r="G242" s="75"/>
    </row>
    <row r="243" spans="1:7" ht="15" x14ac:dyDescent="0.25">
      <c r="A243" s="74"/>
      <c r="B243" s="75"/>
      <c r="C243" s="75"/>
      <c r="D243" s="75"/>
      <c r="E243" s="75"/>
      <c r="F243" s="75"/>
      <c r="G243" s="75"/>
    </row>
    <row r="244" spans="1:7" ht="15" x14ac:dyDescent="0.25">
      <c r="A244" s="74"/>
      <c r="B244" s="75"/>
      <c r="C244" s="75"/>
      <c r="D244" s="75"/>
      <c r="E244" s="75"/>
      <c r="F244" s="75"/>
      <c r="G244" s="75"/>
    </row>
    <row r="245" spans="1:7" ht="15" x14ac:dyDescent="0.25">
      <c r="A245" s="74"/>
      <c r="B245" s="75"/>
      <c r="C245" s="75"/>
      <c r="D245" s="75"/>
      <c r="E245" s="75"/>
      <c r="F245" s="75"/>
      <c r="G245" s="75"/>
    </row>
    <row r="246" spans="1:7" ht="15" x14ac:dyDescent="0.25">
      <c r="A246" s="74"/>
      <c r="B246" s="75"/>
      <c r="C246" s="75"/>
      <c r="D246" s="75"/>
      <c r="E246" s="75"/>
      <c r="F246" s="75"/>
      <c r="G246" s="75"/>
    </row>
    <row r="247" spans="1:7" ht="15" x14ac:dyDescent="0.25">
      <c r="A247" s="74"/>
      <c r="B247" s="75"/>
      <c r="C247" s="75"/>
      <c r="D247" s="75"/>
      <c r="E247" s="75"/>
      <c r="F247" s="75"/>
      <c r="G247" s="75"/>
    </row>
    <row r="248" spans="1:7" ht="15" x14ac:dyDescent="0.25">
      <c r="A248" s="74"/>
      <c r="B248" s="75"/>
      <c r="C248" s="75"/>
      <c r="D248" s="75"/>
      <c r="E248" s="75"/>
      <c r="F248" s="75"/>
      <c r="G248" s="75"/>
    </row>
    <row r="249" spans="1:7" ht="15" x14ac:dyDescent="0.25">
      <c r="A249" s="74"/>
      <c r="B249" s="75"/>
      <c r="C249" s="75"/>
      <c r="D249" s="75"/>
      <c r="E249" s="75"/>
      <c r="F249" s="75"/>
      <c r="G249" s="75"/>
    </row>
    <row r="250" spans="1:7" ht="15" x14ac:dyDescent="0.25">
      <c r="A250" s="74"/>
      <c r="B250" s="75"/>
      <c r="C250" s="75"/>
      <c r="D250" s="75"/>
      <c r="E250" s="75"/>
      <c r="F250" s="75"/>
      <c r="G250" s="75"/>
    </row>
    <row r="251" spans="1:7" ht="15" x14ac:dyDescent="0.25">
      <c r="A251" s="74"/>
      <c r="B251" s="75"/>
      <c r="C251" s="75"/>
      <c r="D251" s="75"/>
      <c r="E251" s="75"/>
      <c r="F251" s="75"/>
      <c r="G251" s="75"/>
    </row>
    <row r="252" spans="1:7" ht="15" x14ac:dyDescent="0.25">
      <c r="A252" s="74"/>
      <c r="B252" s="75"/>
      <c r="C252" s="75"/>
      <c r="D252" s="75"/>
      <c r="E252" s="75"/>
      <c r="F252" s="75"/>
      <c r="G252" s="75"/>
    </row>
    <row r="253" spans="1:7" ht="15" x14ac:dyDescent="0.25">
      <c r="A253" s="74"/>
      <c r="B253" s="75"/>
      <c r="C253" s="75"/>
      <c r="D253" s="75"/>
      <c r="E253" s="75"/>
      <c r="F253" s="75"/>
      <c r="G253" s="75"/>
    </row>
    <row r="254" spans="1:7" ht="15" x14ac:dyDescent="0.25">
      <c r="A254" s="74"/>
      <c r="B254" s="75"/>
      <c r="C254" s="75"/>
      <c r="D254" s="75"/>
      <c r="E254" s="75"/>
      <c r="F254" s="75"/>
      <c r="G254" s="75"/>
    </row>
    <row r="255" spans="1:7" ht="15" x14ac:dyDescent="0.25">
      <c r="A255" s="74"/>
      <c r="B255" s="75"/>
      <c r="C255" s="75"/>
      <c r="D255" s="75"/>
      <c r="E255" s="75"/>
      <c r="F255" s="75"/>
      <c r="G255" s="75"/>
    </row>
    <row r="256" spans="1:7" ht="15" x14ac:dyDescent="0.25">
      <c r="A256" s="74"/>
      <c r="B256" s="75"/>
      <c r="C256" s="75"/>
      <c r="D256" s="75"/>
      <c r="E256" s="75"/>
      <c r="F256" s="75"/>
      <c r="G256" s="75"/>
    </row>
    <row r="257" spans="1:7" ht="15" x14ac:dyDescent="0.25">
      <c r="A257" s="74"/>
      <c r="B257" s="75"/>
      <c r="C257" s="75"/>
      <c r="D257" s="75"/>
      <c r="E257" s="75"/>
      <c r="F257" s="75"/>
      <c r="G257" s="75"/>
    </row>
    <row r="258" spans="1:7" ht="15" x14ac:dyDescent="0.25">
      <c r="A258" s="74"/>
      <c r="B258" s="75"/>
      <c r="C258" s="75"/>
      <c r="D258" s="75"/>
      <c r="E258" s="75"/>
      <c r="F258" s="75"/>
      <c r="G258" s="75"/>
    </row>
    <row r="259" spans="1:7" ht="15" x14ac:dyDescent="0.25">
      <c r="A259" s="74"/>
      <c r="B259" s="75"/>
      <c r="C259" s="75"/>
      <c r="D259" s="75"/>
      <c r="E259" s="75"/>
      <c r="F259" s="75"/>
      <c r="G259" s="75"/>
    </row>
    <row r="260" spans="1:7" ht="15" x14ac:dyDescent="0.25">
      <c r="A260" s="74"/>
      <c r="B260" s="75"/>
      <c r="C260" s="75"/>
      <c r="D260" s="75"/>
      <c r="E260" s="75"/>
      <c r="F260" s="75"/>
      <c r="G260" s="75"/>
    </row>
    <row r="261" spans="1:7" ht="15" x14ac:dyDescent="0.25">
      <c r="A261" s="74"/>
      <c r="B261" s="75"/>
      <c r="C261" s="75"/>
      <c r="D261" s="75"/>
      <c r="E261" s="75"/>
      <c r="F261" s="75"/>
      <c r="G261" s="75"/>
    </row>
    <row r="262" spans="1:7" ht="15" x14ac:dyDescent="0.25">
      <c r="A262" s="74"/>
      <c r="B262" s="75"/>
      <c r="C262" s="75"/>
      <c r="D262" s="75"/>
      <c r="E262" s="75"/>
      <c r="F262" s="75"/>
      <c r="G262" s="75"/>
    </row>
    <row r="263" spans="1:7" ht="15" x14ac:dyDescent="0.25">
      <c r="A263" s="74"/>
      <c r="B263" s="75"/>
      <c r="C263" s="75"/>
      <c r="D263" s="75"/>
      <c r="E263" s="75"/>
      <c r="F263" s="75"/>
      <c r="G263" s="75"/>
    </row>
    <row r="264" spans="1:7" ht="15" x14ac:dyDescent="0.25">
      <c r="A264" s="74"/>
      <c r="B264" s="75"/>
      <c r="C264" s="75"/>
      <c r="D264" s="75"/>
      <c r="E264" s="75"/>
      <c r="F264" s="75"/>
      <c r="G264" s="75"/>
    </row>
    <row r="265" spans="1:7" ht="15" x14ac:dyDescent="0.25">
      <c r="A265" s="74"/>
      <c r="B265" s="75"/>
      <c r="C265" s="75"/>
      <c r="D265" s="75"/>
      <c r="E265" s="75"/>
      <c r="F265" s="75"/>
      <c r="G265" s="75"/>
    </row>
    <row r="266" spans="1:7" ht="15" x14ac:dyDescent="0.25">
      <c r="A266" s="74"/>
      <c r="B266" s="75"/>
      <c r="C266" s="75"/>
      <c r="D266" s="75"/>
      <c r="E266" s="75"/>
      <c r="F266" s="75"/>
      <c r="G266" s="75"/>
    </row>
    <row r="267" spans="1:7" ht="15" x14ac:dyDescent="0.25">
      <c r="A267" s="74"/>
      <c r="B267" s="75"/>
      <c r="C267" s="75"/>
      <c r="D267" s="75"/>
      <c r="E267" s="75"/>
      <c r="F267" s="75"/>
      <c r="G267" s="75"/>
    </row>
    <row r="268" spans="1:7" ht="15" x14ac:dyDescent="0.25">
      <c r="A268" s="74"/>
      <c r="B268" s="75"/>
      <c r="C268" s="75"/>
      <c r="D268" s="75"/>
      <c r="E268" s="75"/>
      <c r="F268" s="75"/>
      <c r="G268" s="75"/>
    </row>
    <row r="269" spans="1:7" ht="15" x14ac:dyDescent="0.25">
      <c r="A269" s="74"/>
      <c r="B269" s="75"/>
      <c r="C269" s="75"/>
      <c r="D269" s="75"/>
      <c r="E269" s="75"/>
      <c r="F269" s="75"/>
      <c r="G269" s="75"/>
    </row>
    <row r="270" spans="1:7" ht="15" x14ac:dyDescent="0.25">
      <c r="A270" s="74"/>
      <c r="B270" s="75"/>
      <c r="C270" s="75"/>
      <c r="D270" s="75"/>
      <c r="E270" s="75"/>
      <c r="F270" s="75"/>
      <c r="G270" s="75"/>
    </row>
    <row r="271" spans="1:7" ht="15" x14ac:dyDescent="0.25">
      <c r="A271" s="74"/>
      <c r="B271" s="75"/>
      <c r="C271" s="75"/>
      <c r="D271" s="75"/>
      <c r="E271" s="75"/>
      <c r="F271" s="75"/>
      <c r="G271" s="75"/>
    </row>
    <row r="272" spans="1:7" ht="15" x14ac:dyDescent="0.25">
      <c r="A272" s="74"/>
      <c r="B272" s="75"/>
      <c r="C272" s="75"/>
      <c r="D272" s="75"/>
      <c r="E272" s="75"/>
      <c r="F272" s="75"/>
      <c r="G272" s="75"/>
    </row>
    <row r="273" spans="1:7" ht="15" x14ac:dyDescent="0.25">
      <c r="A273" s="74"/>
      <c r="B273" s="75"/>
      <c r="C273" s="75"/>
      <c r="D273" s="75"/>
      <c r="E273" s="75"/>
      <c r="F273" s="75"/>
      <c r="G273" s="75"/>
    </row>
    <row r="274" spans="1:7" ht="15" x14ac:dyDescent="0.25">
      <c r="A274" s="74"/>
      <c r="B274" s="75"/>
      <c r="C274" s="75"/>
      <c r="D274" s="75"/>
      <c r="E274" s="75"/>
      <c r="F274" s="75"/>
      <c r="G274" s="75"/>
    </row>
    <row r="275" spans="1:7" ht="15" x14ac:dyDescent="0.25">
      <c r="A275" s="74"/>
      <c r="B275" s="75"/>
      <c r="C275" s="75"/>
      <c r="D275" s="75"/>
      <c r="E275" s="75"/>
      <c r="F275" s="75"/>
      <c r="G275" s="75"/>
    </row>
    <row r="276" spans="1:7" ht="15" x14ac:dyDescent="0.25">
      <c r="A276" s="74"/>
      <c r="B276" s="75"/>
      <c r="C276" s="75"/>
      <c r="D276" s="75"/>
      <c r="E276" s="75"/>
      <c r="F276" s="75"/>
      <c r="G276" s="75"/>
    </row>
    <row r="277" spans="1:7" ht="15" x14ac:dyDescent="0.25">
      <c r="A277" s="74"/>
      <c r="B277" s="75"/>
      <c r="C277" s="75"/>
      <c r="D277" s="75"/>
      <c r="E277" s="75"/>
      <c r="F277" s="75"/>
      <c r="G277" s="75"/>
    </row>
    <row r="278" spans="1:7" ht="15" x14ac:dyDescent="0.25">
      <c r="A278" s="74"/>
      <c r="B278" s="75"/>
      <c r="C278" s="75"/>
      <c r="D278" s="75"/>
      <c r="E278" s="75"/>
      <c r="F278" s="75"/>
      <c r="G278" s="75"/>
    </row>
    <row r="279" spans="1:7" ht="15" x14ac:dyDescent="0.25">
      <c r="A279" s="74"/>
      <c r="B279" s="75"/>
      <c r="C279" s="75"/>
      <c r="D279" s="75"/>
      <c r="E279" s="75"/>
      <c r="F279" s="75"/>
      <c r="G279" s="75"/>
    </row>
    <row r="280" spans="1:7" ht="15" x14ac:dyDescent="0.25">
      <c r="A280" s="74"/>
      <c r="B280" s="75"/>
      <c r="C280" s="75"/>
      <c r="D280" s="75"/>
      <c r="E280" s="75"/>
      <c r="F280" s="75"/>
      <c r="G280" s="75"/>
    </row>
    <row r="281" spans="1:7" ht="15" x14ac:dyDescent="0.25">
      <c r="A281" s="74"/>
      <c r="B281" s="75"/>
      <c r="C281" s="75"/>
      <c r="D281" s="75"/>
      <c r="E281" s="75"/>
      <c r="F281" s="75"/>
      <c r="G281" s="75"/>
    </row>
    <row r="282" spans="1:7" ht="15" x14ac:dyDescent="0.25">
      <c r="A282" s="74"/>
      <c r="B282" s="75"/>
      <c r="C282" s="75"/>
      <c r="D282" s="75"/>
      <c r="E282" s="75"/>
      <c r="F282" s="75"/>
      <c r="G282" s="75"/>
    </row>
    <row r="283" spans="1:7" ht="15" x14ac:dyDescent="0.25">
      <c r="A283" s="74"/>
      <c r="B283" s="75"/>
      <c r="C283" s="75"/>
      <c r="D283" s="75"/>
      <c r="E283" s="75"/>
      <c r="F283" s="75"/>
      <c r="G283" s="75"/>
    </row>
    <row r="284" spans="1:7" ht="15" x14ac:dyDescent="0.25">
      <c r="A284" s="74"/>
      <c r="B284" s="75"/>
      <c r="C284" s="75"/>
      <c r="D284" s="75"/>
      <c r="E284" s="75"/>
      <c r="F284" s="75"/>
      <c r="G284" s="75"/>
    </row>
    <row r="285" spans="1:7" ht="15" x14ac:dyDescent="0.25">
      <c r="A285" s="74"/>
      <c r="B285" s="75"/>
      <c r="C285" s="75"/>
      <c r="D285" s="75"/>
      <c r="E285" s="75"/>
      <c r="F285" s="75"/>
      <c r="G285" s="75"/>
    </row>
    <row r="286" spans="1:7" ht="15" x14ac:dyDescent="0.25">
      <c r="A286" s="74"/>
      <c r="B286" s="75"/>
      <c r="C286" s="75"/>
      <c r="D286" s="75"/>
      <c r="E286" s="75"/>
      <c r="F286" s="75"/>
      <c r="G286" s="75"/>
    </row>
    <row r="287" spans="1:7" ht="15" x14ac:dyDescent="0.25">
      <c r="A287" s="74"/>
      <c r="B287" s="75"/>
      <c r="C287" s="75"/>
      <c r="D287" s="75"/>
      <c r="E287" s="75"/>
      <c r="F287" s="75"/>
      <c r="G287" s="75"/>
    </row>
    <row r="288" spans="1:7" ht="15" x14ac:dyDescent="0.25">
      <c r="A288" s="74"/>
      <c r="B288" s="75"/>
      <c r="C288" s="75"/>
      <c r="D288" s="75"/>
      <c r="E288" s="75"/>
      <c r="F288" s="75"/>
      <c r="G288" s="75"/>
    </row>
    <row r="289" spans="1:7" ht="15" x14ac:dyDescent="0.25">
      <c r="A289" s="74"/>
      <c r="B289" s="75"/>
      <c r="C289" s="75"/>
      <c r="D289" s="75"/>
      <c r="E289" s="75"/>
      <c r="F289" s="75"/>
      <c r="G289" s="75"/>
    </row>
    <row r="290" spans="1:7" ht="15" x14ac:dyDescent="0.25">
      <c r="A290" s="74"/>
      <c r="B290" s="75"/>
      <c r="C290" s="75"/>
      <c r="D290" s="75"/>
      <c r="E290" s="75"/>
      <c r="F290" s="75"/>
      <c r="G290" s="75"/>
    </row>
    <row r="291" spans="1:7" ht="15" x14ac:dyDescent="0.25">
      <c r="A291" s="74"/>
      <c r="B291" s="75"/>
      <c r="C291" s="75"/>
      <c r="D291" s="75"/>
      <c r="E291" s="75"/>
      <c r="F291" s="75"/>
      <c r="G291" s="75"/>
    </row>
    <row r="292" spans="1:7" ht="15" x14ac:dyDescent="0.25">
      <c r="A292" s="74"/>
      <c r="B292" s="75"/>
      <c r="C292" s="75"/>
      <c r="D292" s="75"/>
      <c r="E292" s="75"/>
      <c r="F292" s="75"/>
      <c r="G292" s="75"/>
    </row>
    <row r="293" spans="1:7" ht="15" x14ac:dyDescent="0.25">
      <c r="A293" s="74"/>
      <c r="B293" s="75"/>
      <c r="C293" s="75"/>
      <c r="D293" s="75"/>
      <c r="E293" s="75"/>
      <c r="F293" s="75"/>
      <c r="G293" s="75"/>
    </row>
    <row r="294" spans="1:7" ht="15" x14ac:dyDescent="0.25">
      <c r="A294" s="74"/>
      <c r="B294" s="75"/>
      <c r="C294" s="75"/>
      <c r="D294" s="75"/>
      <c r="E294" s="75"/>
      <c r="F294" s="75"/>
      <c r="G294" s="75"/>
    </row>
    <row r="295" spans="1:7" ht="15" x14ac:dyDescent="0.25">
      <c r="A295" s="74"/>
      <c r="B295" s="75"/>
      <c r="C295" s="75"/>
      <c r="D295" s="75"/>
      <c r="E295" s="75"/>
      <c r="F295" s="75"/>
      <c r="G295" s="75"/>
    </row>
    <row r="296" spans="1:7" ht="15" x14ac:dyDescent="0.25">
      <c r="A296" s="74"/>
      <c r="B296" s="75"/>
      <c r="C296" s="75"/>
      <c r="D296" s="75"/>
      <c r="E296" s="75"/>
      <c r="F296" s="75"/>
      <c r="G296" s="75"/>
    </row>
    <row r="297" spans="1:7" ht="15" x14ac:dyDescent="0.25">
      <c r="A297" s="74"/>
      <c r="B297" s="75"/>
      <c r="C297" s="75"/>
      <c r="D297" s="75"/>
      <c r="E297" s="75"/>
      <c r="F297" s="75"/>
      <c r="G297" s="75"/>
    </row>
    <row r="298" spans="1:7" ht="15" x14ac:dyDescent="0.25">
      <c r="A298" s="74"/>
      <c r="B298" s="75"/>
      <c r="C298" s="75"/>
      <c r="D298" s="75"/>
      <c r="E298" s="75"/>
      <c r="F298" s="75"/>
      <c r="G298" s="75"/>
    </row>
    <row r="299" spans="1:7" ht="15" x14ac:dyDescent="0.25">
      <c r="A299" s="74"/>
      <c r="B299" s="75"/>
      <c r="C299" s="75"/>
      <c r="D299" s="75"/>
      <c r="E299" s="75"/>
      <c r="F299" s="75"/>
      <c r="G299" s="75"/>
    </row>
    <row r="300" spans="1:7" ht="15" x14ac:dyDescent="0.25">
      <c r="A300" s="74"/>
      <c r="B300" s="75"/>
      <c r="C300" s="75"/>
      <c r="D300" s="75"/>
      <c r="E300" s="75"/>
      <c r="F300" s="75"/>
      <c r="G300" s="75"/>
    </row>
    <row r="301" spans="1:7" ht="15" x14ac:dyDescent="0.25">
      <c r="A301" s="74"/>
      <c r="B301" s="75"/>
      <c r="C301" s="75"/>
      <c r="D301" s="75"/>
      <c r="E301" s="75"/>
      <c r="F301" s="75"/>
      <c r="G301" s="75"/>
    </row>
    <row r="302" spans="1:7" ht="15" x14ac:dyDescent="0.25">
      <c r="A302" s="74"/>
      <c r="B302" s="75"/>
      <c r="C302" s="75"/>
      <c r="D302" s="75"/>
      <c r="E302" s="75"/>
      <c r="F302" s="75"/>
      <c r="G302" s="75"/>
    </row>
    <row r="303" spans="1:7" ht="15" x14ac:dyDescent="0.25">
      <c r="A303" s="74"/>
      <c r="B303" s="75"/>
      <c r="C303" s="75"/>
      <c r="D303" s="75"/>
      <c r="E303" s="75"/>
      <c r="F303" s="75"/>
      <c r="G303" s="75"/>
    </row>
    <row r="304" spans="1:7" ht="15" x14ac:dyDescent="0.25">
      <c r="A304" s="74"/>
      <c r="B304" s="75"/>
      <c r="C304" s="75"/>
      <c r="D304" s="75"/>
      <c r="E304" s="75"/>
      <c r="F304" s="75"/>
      <c r="G304" s="75"/>
    </row>
    <row r="305" spans="1:7" ht="15" x14ac:dyDescent="0.25">
      <c r="A305" s="74"/>
      <c r="B305" s="75"/>
      <c r="C305" s="75"/>
      <c r="D305" s="75"/>
      <c r="E305" s="75"/>
      <c r="F305" s="75"/>
      <c r="G305" s="75"/>
    </row>
    <row r="306" spans="1:7" ht="15" x14ac:dyDescent="0.25">
      <c r="A306" s="74"/>
      <c r="B306" s="75"/>
      <c r="C306" s="75"/>
      <c r="D306" s="75"/>
      <c r="E306" s="75"/>
      <c r="F306" s="75"/>
      <c r="G306" s="75"/>
    </row>
    <row r="307" spans="1:7" ht="15" x14ac:dyDescent="0.25">
      <c r="A307" s="74"/>
      <c r="B307" s="75"/>
      <c r="C307" s="75"/>
      <c r="D307" s="75"/>
      <c r="E307" s="75"/>
      <c r="F307" s="75"/>
      <c r="G307" s="75"/>
    </row>
    <row r="308" spans="1:7" ht="15" x14ac:dyDescent="0.25">
      <c r="A308" s="74"/>
      <c r="B308" s="75"/>
      <c r="C308" s="75"/>
      <c r="D308" s="75"/>
      <c r="E308" s="75"/>
      <c r="F308" s="75"/>
      <c r="G308" s="75"/>
    </row>
    <row r="309" spans="1:7" ht="15" x14ac:dyDescent="0.25">
      <c r="A309" s="74"/>
      <c r="B309" s="75"/>
      <c r="C309" s="75"/>
      <c r="D309" s="75"/>
      <c r="E309" s="75"/>
      <c r="F309" s="75"/>
      <c r="G309" s="75"/>
    </row>
    <row r="310" spans="1:7" ht="15" x14ac:dyDescent="0.25">
      <c r="A310" s="74"/>
      <c r="B310" s="75"/>
      <c r="C310" s="75"/>
      <c r="D310" s="75"/>
      <c r="E310" s="75"/>
      <c r="F310" s="75"/>
      <c r="G310" s="75"/>
    </row>
    <row r="311" spans="1:7" ht="15" x14ac:dyDescent="0.25">
      <c r="A311" s="74"/>
      <c r="B311" s="75"/>
      <c r="C311" s="75"/>
      <c r="D311" s="75"/>
      <c r="E311" s="75"/>
      <c r="F311" s="75"/>
      <c r="G311" s="75"/>
    </row>
    <row r="312" spans="1:7" ht="15" x14ac:dyDescent="0.25">
      <c r="A312" s="74"/>
      <c r="B312" s="75"/>
      <c r="C312" s="75"/>
      <c r="D312" s="75"/>
      <c r="E312" s="75"/>
      <c r="F312" s="75"/>
      <c r="G312" s="75"/>
    </row>
    <row r="313" spans="1:7" ht="15" x14ac:dyDescent="0.25">
      <c r="A313" s="74"/>
      <c r="B313" s="75"/>
      <c r="C313" s="75"/>
      <c r="D313" s="75"/>
      <c r="E313" s="75"/>
      <c r="F313" s="75"/>
      <c r="G313" s="75"/>
    </row>
    <row r="314" spans="1:7" ht="15" x14ac:dyDescent="0.25">
      <c r="A314" s="74"/>
      <c r="B314" s="75"/>
      <c r="C314" s="75"/>
      <c r="D314" s="75"/>
      <c r="E314" s="75"/>
      <c r="F314" s="75"/>
      <c r="G314" s="75"/>
    </row>
    <row r="315" spans="1:7" ht="15" x14ac:dyDescent="0.25">
      <c r="A315" s="74"/>
      <c r="B315" s="75"/>
      <c r="C315" s="75"/>
      <c r="D315" s="75"/>
      <c r="E315" s="75"/>
      <c r="F315" s="75"/>
      <c r="G315" s="75"/>
    </row>
    <row r="316" spans="1:7" ht="15" x14ac:dyDescent="0.25">
      <c r="A316" s="74"/>
      <c r="B316" s="75"/>
      <c r="C316" s="75"/>
      <c r="D316" s="75"/>
      <c r="E316" s="75"/>
      <c r="F316" s="75"/>
      <c r="G316" s="75"/>
    </row>
    <row r="317" spans="1:7" ht="15" x14ac:dyDescent="0.25">
      <c r="A317" s="74"/>
      <c r="B317" s="75"/>
      <c r="C317" s="75"/>
      <c r="D317" s="75"/>
      <c r="E317" s="75"/>
      <c r="F317" s="75"/>
      <c r="G317" s="75"/>
    </row>
    <row r="318" spans="1:7" ht="15" x14ac:dyDescent="0.25">
      <c r="A318" s="74"/>
      <c r="B318" s="75"/>
      <c r="C318" s="75"/>
      <c r="D318" s="75"/>
      <c r="E318" s="75"/>
      <c r="F318" s="75"/>
      <c r="G318" s="75"/>
    </row>
    <row r="319" spans="1:7" ht="15" x14ac:dyDescent="0.25">
      <c r="A319" s="74"/>
      <c r="B319" s="75"/>
      <c r="C319" s="75"/>
      <c r="D319" s="75"/>
      <c r="E319" s="75"/>
      <c r="F319" s="75"/>
      <c r="G319" s="75"/>
    </row>
    <row r="320" spans="1:7" ht="15" x14ac:dyDescent="0.25">
      <c r="A320" s="74"/>
      <c r="B320" s="75"/>
      <c r="C320" s="75"/>
      <c r="D320" s="75"/>
      <c r="E320" s="75"/>
      <c r="F320" s="75"/>
      <c r="G320" s="75"/>
    </row>
    <row r="321" spans="1:7" ht="15" x14ac:dyDescent="0.25">
      <c r="A321" s="74"/>
      <c r="B321" s="75"/>
      <c r="C321" s="75"/>
      <c r="D321" s="75"/>
      <c r="E321" s="75"/>
      <c r="F321" s="75"/>
      <c r="G321" s="75"/>
    </row>
    <row r="322" spans="1:7" ht="15" x14ac:dyDescent="0.25">
      <c r="A322" s="74"/>
      <c r="B322" s="75"/>
      <c r="C322" s="75"/>
      <c r="D322" s="75"/>
      <c r="E322" s="75"/>
      <c r="F322" s="75"/>
      <c r="G322" s="75"/>
    </row>
    <row r="323" spans="1:7" ht="15" x14ac:dyDescent="0.25">
      <c r="A323" s="74"/>
      <c r="B323" s="75"/>
      <c r="C323" s="75"/>
      <c r="D323" s="75"/>
      <c r="E323" s="75"/>
      <c r="F323" s="75"/>
      <c r="G323" s="75"/>
    </row>
    <row r="324" spans="1:7" ht="15" x14ac:dyDescent="0.25">
      <c r="A324" s="74"/>
      <c r="B324" s="75"/>
      <c r="C324" s="75"/>
      <c r="D324" s="75"/>
      <c r="E324" s="75"/>
      <c r="F324" s="75"/>
      <c r="G324" s="75"/>
    </row>
    <row r="325" spans="1:7" ht="15" x14ac:dyDescent="0.25">
      <c r="A325" s="74"/>
      <c r="B325" s="75"/>
      <c r="C325" s="75"/>
      <c r="D325" s="75"/>
      <c r="E325" s="75"/>
      <c r="F325" s="75"/>
      <c r="G325" s="75"/>
    </row>
    <row r="326" spans="1:7" ht="15" x14ac:dyDescent="0.25">
      <c r="A326" s="74"/>
      <c r="B326" s="75"/>
      <c r="C326" s="75"/>
      <c r="D326" s="75"/>
      <c r="E326" s="75"/>
      <c r="F326" s="75"/>
      <c r="G326" s="75"/>
    </row>
    <row r="327" spans="1:7" ht="15" x14ac:dyDescent="0.25">
      <c r="A327" s="74"/>
      <c r="B327" s="75"/>
      <c r="C327" s="75"/>
      <c r="D327" s="75"/>
      <c r="E327" s="75"/>
      <c r="F327" s="75"/>
      <c r="G327" s="75"/>
    </row>
    <row r="328" spans="1:7" ht="15" x14ac:dyDescent="0.25">
      <c r="A328" s="74"/>
      <c r="B328" s="75"/>
      <c r="C328" s="75"/>
      <c r="D328" s="75"/>
      <c r="E328" s="75"/>
      <c r="F328" s="75"/>
      <c r="G328" s="75"/>
    </row>
    <row r="329" spans="1:7" ht="15" x14ac:dyDescent="0.25">
      <c r="A329" s="74"/>
      <c r="B329" s="75"/>
      <c r="C329" s="75"/>
      <c r="D329" s="75"/>
      <c r="E329" s="75"/>
      <c r="F329" s="75"/>
      <c r="G329" s="75"/>
    </row>
    <row r="330" spans="1:7" ht="15" x14ac:dyDescent="0.25">
      <c r="A330" s="74"/>
      <c r="B330" s="75"/>
      <c r="C330" s="75"/>
      <c r="D330" s="75"/>
      <c r="E330" s="75"/>
      <c r="F330" s="75"/>
      <c r="G330" s="75"/>
    </row>
    <row r="331" spans="1:7" ht="15" x14ac:dyDescent="0.25">
      <c r="A331" s="74"/>
      <c r="B331" s="75"/>
      <c r="C331" s="75"/>
      <c r="D331" s="75"/>
      <c r="E331" s="75"/>
      <c r="F331" s="75"/>
      <c r="G331" s="75"/>
    </row>
    <row r="332" spans="1:7" ht="15" x14ac:dyDescent="0.25">
      <c r="A332" s="74"/>
      <c r="B332" s="75"/>
      <c r="C332" s="75"/>
      <c r="D332" s="75"/>
      <c r="E332" s="75"/>
      <c r="F332" s="75"/>
      <c r="G332" s="75"/>
    </row>
    <row r="333" spans="1:7" ht="15" x14ac:dyDescent="0.25">
      <c r="A333" s="74"/>
      <c r="B333" s="75"/>
      <c r="C333" s="75"/>
      <c r="D333" s="75"/>
      <c r="E333" s="75"/>
      <c r="F333" s="75"/>
      <c r="G333" s="75"/>
    </row>
    <row r="334" spans="1:7" ht="15" x14ac:dyDescent="0.25">
      <c r="A334" s="74"/>
      <c r="B334" s="75"/>
      <c r="C334" s="75"/>
      <c r="D334" s="75"/>
      <c r="E334" s="75"/>
      <c r="F334" s="75"/>
      <c r="G334" s="75"/>
    </row>
    <row r="335" spans="1:7" ht="15" x14ac:dyDescent="0.25">
      <c r="A335" s="74"/>
      <c r="B335" s="75"/>
      <c r="C335" s="75"/>
      <c r="D335" s="75"/>
      <c r="E335" s="75"/>
      <c r="F335" s="75"/>
      <c r="G335" s="75"/>
    </row>
    <row r="336" spans="1:7" ht="15" x14ac:dyDescent="0.25">
      <c r="A336" s="74"/>
      <c r="B336" s="75"/>
      <c r="C336" s="75"/>
      <c r="D336" s="75"/>
      <c r="E336" s="75"/>
      <c r="F336" s="75"/>
      <c r="G336" s="75"/>
    </row>
    <row r="337" spans="1:7" ht="15" x14ac:dyDescent="0.25">
      <c r="A337" s="74"/>
      <c r="B337" s="75"/>
      <c r="C337" s="75"/>
      <c r="D337" s="75"/>
      <c r="E337" s="75"/>
      <c r="F337" s="75"/>
      <c r="G337" s="75"/>
    </row>
    <row r="338" spans="1:7" ht="15" x14ac:dyDescent="0.25">
      <c r="A338" s="74"/>
      <c r="B338" s="75"/>
      <c r="C338" s="75"/>
      <c r="D338" s="75"/>
      <c r="E338" s="75"/>
      <c r="F338" s="75"/>
      <c r="G338" s="75"/>
    </row>
    <row r="339" spans="1:7" ht="15" x14ac:dyDescent="0.25">
      <c r="A339" s="74"/>
      <c r="B339" s="75"/>
      <c r="C339" s="75"/>
      <c r="D339" s="75"/>
      <c r="E339" s="75"/>
      <c r="F339" s="75"/>
      <c r="G339" s="75"/>
    </row>
    <row r="340" spans="1:7" ht="15" x14ac:dyDescent="0.25">
      <c r="A340" s="74"/>
      <c r="B340" s="75"/>
      <c r="C340" s="75"/>
      <c r="D340" s="75"/>
      <c r="E340" s="75"/>
      <c r="F340" s="75"/>
      <c r="G340" s="75"/>
    </row>
    <row r="341" spans="1:7" ht="15" x14ac:dyDescent="0.25">
      <c r="A341" s="74"/>
      <c r="B341" s="75"/>
      <c r="C341" s="75"/>
      <c r="D341" s="75"/>
      <c r="E341" s="75"/>
      <c r="F341" s="75"/>
      <c r="G341" s="75"/>
    </row>
    <row r="342" spans="1:7" ht="15" x14ac:dyDescent="0.25">
      <c r="A342" s="74"/>
      <c r="B342" s="75"/>
      <c r="C342" s="75"/>
      <c r="D342" s="75"/>
      <c r="E342" s="75"/>
      <c r="F342" s="75"/>
      <c r="G342" s="75"/>
    </row>
    <row r="343" spans="1:7" ht="15" x14ac:dyDescent="0.25">
      <c r="A343" s="74"/>
      <c r="B343" s="75"/>
      <c r="C343" s="75"/>
      <c r="D343" s="75"/>
      <c r="E343" s="75"/>
      <c r="F343" s="75"/>
      <c r="G343" s="75"/>
    </row>
    <row r="344" spans="1:7" ht="15" x14ac:dyDescent="0.25">
      <c r="A344" s="74"/>
      <c r="B344" s="75"/>
      <c r="C344" s="75"/>
      <c r="D344" s="75"/>
      <c r="E344" s="75"/>
      <c r="F344" s="75"/>
      <c r="G344" s="75"/>
    </row>
    <row r="345" spans="1:7" ht="15" x14ac:dyDescent="0.25">
      <c r="A345" s="74"/>
      <c r="B345" s="75"/>
      <c r="C345" s="75"/>
      <c r="D345" s="75"/>
      <c r="E345" s="75"/>
      <c r="F345" s="75"/>
      <c r="G345" s="75"/>
    </row>
    <row r="346" spans="1:7" ht="15" x14ac:dyDescent="0.25">
      <c r="A346" s="74"/>
      <c r="B346" s="75"/>
      <c r="C346" s="75"/>
      <c r="D346" s="75"/>
      <c r="E346" s="75"/>
      <c r="F346" s="75"/>
      <c r="G346" s="75"/>
    </row>
    <row r="347" spans="1:7" ht="15" x14ac:dyDescent="0.25">
      <c r="A347" s="74"/>
      <c r="B347" s="75"/>
      <c r="C347" s="75"/>
      <c r="D347" s="75"/>
      <c r="E347" s="75"/>
      <c r="F347" s="75"/>
      <c r="G347" s="75"/>
    </row>
    <row r="348" spans="1:7" ht="15" x14ac:dyDescent="0.25">
      <c r="A348" s="74"/>
      <c r="B348" s="75"/>
      <c r="C348" s="75"/>
      <c r="D348" s="75"/>
      <c r="E348" s="75"/>
      <c r="F348" s="75"/>
      <c r="G348" s="75"/>
    </row>
    <row r="349" spans="1:7" ht="15" x14ac:dyDescent="0.25">
      <c r="A349" s="74"/>
      <c r="B349" s="75"/>
      <c r="C349" s="75"/>
      <c r="D349" s="75"/>
      <c r="E349" s="75"/>
      <c r="F349" s="75"/>
      <c r="G349" s="75"/>
    </row>
    <row r="350" spans="1:7" ht="15" x14ac:dyDescent="0.25">
      <c r="A350" s="74"/>
      <c r="B350" s="75"/>
      <c r="C350" s="75"/>
      <c r="D350" s="75"/>
      <c r="E350" s="75"/>
      <c r="F350" s="75"/>
      <c r="G350" s="75"/>
    </row>
    <row r="351" spans="1:7" ht="15" x14ac:dyDescent="0.25">
      <c r="A351" s="74"/>
      <c r="B351" s="75"/>
      <c r="C351" s="75"/>
      <c r="D351" s="75"/>
      <c r="E351" s="75"/>
      <c r="F351" s="75"/>
      <c r="G351" s="75"/>
    </row>
    <row r="352" spans="1:7" ht="15" x14ac:dyDescent="0.25">
      <c r="A352" s="74"/>
      <c r="B352" s="75"/>
      <c r="C352" s="75"/>
      <c r="D352" s="75"/>
      <c r="E352" s="75"/>
      <c r="F352" s="75"/>
      <c r="G352" s="75"/>
    </row>
    <row r="353" spans="1:7" ht="15" x14ac:dyDescent="0.25">
      <c r="A353" s="74"/>
      <c r="B353" s="75"/>
      <c r="C353" s="75"/>
      <c r="D353" s="75"/>
      <c r="E353" s="75"/>
      <c r="F353" s="75"/>
      <c r="G353" s="75"/>
    </row>
    <row r="354" spans="1:7" ht="15" x14ac:dyDescent="0.25">
      <c r="A354" s="74"/>
      <c r="B354" s="75"/>
      <c r="C354" s="75"/>
      <c r="D354" s="75"/>
      <c r="E354" s="75"/>
      <c r="F354" s="75"/>
      <c r="G354" s="75"/>
    </row>
    <row r="355" spans="1:7" ht="15" x14ac:dyDescent="0.25">
      <c r="A355" s="74"/>
      <c r="B355" s="75"/>
      <c r="C355" s="75"/>
      <c r="D355" s="75"/>
      <c r="E355" s="75"/>
      <c r="F355" s="75"/>
      <c r="G355" s="75"/>
    </row>
    <row r="356" spans="1:7" ht="15" x14ac:dyDescent="0.25">
      <c r="A356" s="74"/>
      <c r="B356" s="75"/>
      <c r="C356" s="75"/>
      <c r="D356" s="75"/>
      <c r="E356" s="75"/>
      <c r="F356" s="75"/>
      <c r="G356" s="75"/>
    </row>
    <row r="357" spans="1:7" ht="15" x14ac:dyDescent="0.25">
      <c r="A357" s="74"/>
      <c r="B357" s="75"/>
      <c r="C357" s="75"/>
      <c r="D357" s="75"/>
      <c r="E357" s="75"/>
      <c r="F357" s="75"/>
      <c r="G357" s="75"/>
    </row>
    <row r="358" spans="1:7" ht="15" x14ac:dyDescent="0.25">
      <c r="A358" s="74"/>
      <c r="B358" s="75"/>
      <c r="C358" s="75"/>
      <c r="D358" s="75"/>
      <c r="E358" s="75"/>
      <c r="F358" s="75"/>
      <c r="G358" s="75"/>
    </row>
    <row r="359" spans="1:7" ht="15" x14ac:dyDescent="0.25">
      <c r="A359" s="74"/>
      <c r="B359" s="75"/>
      <c r="C359" s="75"/>
      <c r="D359" s="75"/>
      <c r="E359" s="75"/>
      <c r="F359" s="75"/>
      <c r="G359" s="75"/>
    </row>
    <row r="360" spans="1:7" ht="15" x14ac:dyDescent="0.25">
      <c r="A360" s="74"/>
      <c r="B360" s="75"/>
      <c r="C360" s="75"/>
      <c r="D360" s="75"/>
      <c r="E360" s="75"/>
      <c r="F360" s="75"/>
      <c r="G360" s="75"/>
    </row>
    <row r="361" spans="1:7" ht="15" x14ac:dyDescent="0.25">
      <c r="A361" s="74"/>
      <c r="B361" s="75"/>
      <c r="C361" s="75"/>
      <c r="D361" s="75"/>
      <c r="E361" s="75"/>
      <c r="F361" s="75"/>
      <c r="G361" s="75"/>
    </row>
    <row r="362" spans="1:7" ht="15" x14ac:dyDescent="0.25">
      <c r="A362" s="74"/>
      <c r="B362" s="75"/>
      <c r="C362" s="75"/>
      <c r="D362" s="75"/>
      <c r="E362" s="75"/>
      <c r="F362" s="75"/>
      <c r="G362" s="75"/>
    </row>
    <row r="363" spans="1:7" ht="15" x14ac:dyDescent="0.25">
      <c r="A363" s="74"/>
      <c r="B363" s="75"/>
      <c r="C363" s="75"/>
      <c r="D363" s="75"/>
      <c r="E363" s="75"/>
      <c r="F363" s="75"/>
      <c r="G363" s="75"/>
    </row>
    <row r="364" spans="1:7" ht="15" x14ac:dyDescent="0.25">
      <c r="A364" s="74"/>
      <c r="B364" s="75"/>
      <c r="C364" s="75"/>
      <c r="D364" s="75"/>
      <c r="E364" s="75"/>
      <c r="F364" s="75"/>
      <c r="G364" s="75"/>
    </row>
    <row r="365" spans="1:7" ht="15" x14ac:dyDescent="0.25">
      <c r="A365" s="74"/>
      <c r="B365" s="75"/>
      <c r="C365" s="75"/>
      <c r="D365" s="75"/>
      <c r="E365" s="75"/>
      <c r="F365" s="75"/>
      <c r="G365" s="75"/>
    </row>
    <row r="366" spans="1:7" ht="15" x14ac:dyDescent="0.25">
      <c r="A366" s="74"/>
      <c r="B366" s="75"/>
      <c r="C366" s="75"/>
      <c r="D366" s="75"/>
      <c r="E366" s="75"/>
      <c r="F366" s="75"/>
      <c r="G366" s="75"/>
    </row>
    <row r="367" spans="1:7" ht="15" x14ac:dyDescent="0.25">
      <c r="A367" s="74"/>
      <c r="B367" s="75"/>
      <c r="C367" s="75"/>
      <c r="D367" s="75"/>
      <c r="E367" s="75"/>
      <c r="F367" s="75"/>
      <c r="G367" s="75"/>
    </row>
    <row r="368" spans="1:7" ht="15" x14ac:dyDescent="0.25">
      <c r="A368" s="74"/>
      <c r="B368" s="75"/>
      <c r="C368" s="75"/>
      <c r="D368" s="75"/>
      <c r="E368" s="75"/>
      <c r="F368" s="75"/>
      <c r="G368" s="75"/>
    </row>
    <row r="369" spans="1:7" ht="15" x14ac:dyDescent="0.25">
      <c r="A369" s="74"/>
      <c r="B369" s="75"/>
      <c r="C369" s="75"/>
      <c r="D369" s="75"/>
      <c r="E369" s="75"/>
      <c r="F369" s="75"/>
      <c r="G369" s="75"/>
    </row>
    <row r="370" spans="1:7" ht="15" x14ac:dyDescent="0.25">
      <c r="A370" s="74"/>
      <c r="B370" s="75"/>
      <c r="C370" s="75"/>
      <c r="D370" s="75"/>
      <c r="E370" s="75"/>
      <c r="F370" s="75"/>
      <c r="G370" s="75"/>
    </row>
    <row r="371" spans="1:7" ht="15" x14ac:dyDescent="0.25">
      <c r="A371" s="74"/>
      <c r="B371" s="75"/>
      <c r="C371" s="75"/>
      <c r="D371" s="75"/>
      <c r="E371" s="75"/>
      <c r="F371" s="75"/>
      <c r="G371" s="75"/>
    </row>
    <row r="372" spans="1:7" ht="15" x14ac:dyDescent="0.25">
      <c r="A372" s="74"/>
      <c r="B372" s="75"/>
      <c r="C372" s="75"/>
      <c r="D372" s="75"/>
      <c r="E372" s="75"/>
      <c r="F372" s="75"/>
      <c r="G372" s="75"/>
    </row>
    <row r="373" spans="1:7" ht="15" x14ac:dyDescent="0.25">
      <c r="A373" s="74"/>
      <c r="B373" s="75"/>
      <c r="C373" s="75"/>
      <c r="D373" s="75"/>
      <c r="E373" s="75"/>
      <c r="F373" s="75"/>
      <c r="G373" s="75"/>
    </row>
    <row r="374" spans="1:7" ht="15" x14ac:dyDescent="0.25">
      <c r="A374" s="74"/>
      <c r="B374" s="75"/>
      <c r="C374" s="75"/>
      <c r="D374" s="75"/>
      <c r="E374" s="75"/>
      <c r="F374" s="75"/>
      <c r="G374" s="75"/>
    </row>
    <row r="375" spans="1:7" ht="15" x14ac:dyDescent="0.25">
      <c r="A375" s="74"/>
      <c r="B375" s="75"/>
      <c r="C375" s="75"/>
      <c r="D375" s="75"/>
      <c r="E375" s="75"/>
      <c r="F375" s="75"/>
      <c r="G375" s="75"/>
    </row>
    <row r="376" spans="1:7" ht="15" x14ac:dyDescent="0.25">
      <c r="A376" s="74"/>
      <c r="B376" s="75"/>
      <c r="C376" s="75"/>
      <c r="D376" s="75"/>
      <c r="E376" s="75"/>
      <c r="F376" s="75"/>
      <c r="G376" s="75"/>
    </row>
    <row r="377" spans="1:7" ht="15" x14ac:dyDescent="0.25">
      <c r="A377" s="74"/>
      <c r="B377" s="75"/>
      <c r="C377" s="75"/>
      <c r="D377" s="75"/>
      <c r="E377" s="75"/>
      <c r="F377" s="75"/>
      <c r="G377" s="75"/>
    </row>
    <row r="378" spans="1:7" ht="15" x14ac:dyDescent="0.25">
      <c r="A378" s="74"/>
      <c r="B378" s="75"/>
      <c r="C378" s="75"/>
      <c r="D378" s="75"/>
      <c r="E378" s="75"/>
      <c r="F378" s="75"/>
      <c r="G378" s="75"/>
    </row>
    <row r="379" spans="1:7" ht="15" x14ac:dyDescent="0.25">
      <c r="A379" s="74"/>
      <c r="B379" s="75"/>
      <c r="C379" s="75"/>
      <c r="D379" s="75"/>
      <c r="E379" s="75"/>
      <c r="F379" s="75"/>
      <c r="G379" s="75"/>
    </row>
    <row r="380" spans="1:7" ht="15" x14ac:dyDescent="0.25">
      <c r="A380" s="74"/>
      <c r="B380" s="75"/>
      <c r="C380" s="75"/>
      <c r="D380" s="75"/>
      <c r="E380" s="75"/>
      <c r="F380" s="75"/>
      <c r="G380" s="75"/>
    </row>
    <row r="381" spans="1:7" ht="15" x14ac:dyDescent="0.25">
      <c r="A381" s="74"/>
      <c r="B381" s="75"/>
      <c r="C381" s="75"/>
      <c r="D381" s="75"/>
      <c r="E381" s="75"/>
      <c r="F381" s="75"/>
      <c r="G381" s="75"/>
    </row>
    <row r="382" spans="1:7" ht="15" x14ac:dyDescent="0.25">
      <c r="A382" s="74"/>
      <c r="B382" s="75"/>
      <c r="C382" s="75"/>
      <c r="D382" s="75"/>
      <c r="E382" s="75"/>
      <c r="F382" s="75"/>
      <c r="G382" s="75"/>
    </row>
    <row r="383" spans="1:7" ht="15" x14ac:dyDescent="0.25">
      <c r="A383" s="74"/>
      <c r="B383" s="75"/>
      <c r="C383" s="75"/>
      <c r="D383" s="75"/>
      <c r="E383" s="75"/>
      <c r="F383" s="75"/>
      <c r="G383" s="75"/>
    </row>
    <row r="384" spans="1:7" ht="15" x14ac:dyDescent="0.25">
      <c r="A384" s="74"/>
      <c r="B384" s="75"/>
      <c r="C384" s="75"/>
      <c r="D384" s="75"/>
      <c r="E384" s="75"/>
      <c r="F384" s="75"/>
      <c r="G384" s="75"/>
    </row>
    <row r="385" spans="1:7" ht="15" x14ac:dyDescent="0.25">
      <c r="A385" s="74"/>
      <c r="B385" s="75"/>
      <c r="C385" s="75"/>
      <c r="D385" s="75"/>
      <c r="E385" s="75"/>
      <c r="F385" s="75"/>
      <c r="G385" s="75"/>
    </row>
    <row r="386" spans="1:7" ht="15" x14ac:dyDescent="0.25">
      <c r="A386" s="74"/>
      <c r="B386" s="75"/>
      <c r="C386" s="75"/>
      <c r="D386" s="75"/>
      <c r="E386" s="75"/>
      <c r="F386" s="75"/>
      <c r="G386" s="75"/>
    </row>
    <row r="387" spans="1:7" ht="15" x14ac:dyDescent="0.25">
      <c r="A387" s="74"/>
      <c r="B387" s="75"/>
      <c r="C387" s="75"/>
      <c r="D387" s="75"/>
      <c r="E387" s="75"/>
      <c r="F387" s="75"/>
      <c r="G387" s="75"/>
    </row>
    <row r="388" spans="1:7" ht="15" x14ac:dyDescent="0.25">
      <c r="A388" s="74"/>
      <c r="B388" s="75"/>
      <c r="C388" s="75"/>
      <c r="D388" s="75"/>
      <c r="E388" s="75"/>
      <c r="F388" s="75"/>
      <c r="G388" s="75"/>
    </row>
    <row r="389" spans="1:7" ht="15" x14ac:dyDescent="0.25">
      <c r="A389" s="74"/>
      <c r="B389" s="75"/>
      <c r="C389" s="75"/>
      <c r="D389" s="75"/>
      <c r="E389" s="75"/>
      <c r="F389" s="75"/>
      <c r="G389" s="75"/>
    </row>
    <row r="390" spans="1:7" ht="15" x14ac:dyDescent="0.25">
      <c r="A390" s="74"/>
      <c r="B390" s="75"/>
      <c r="C390" s="75"/>
      <c r="D390" s="75"/>
      <c r="E390" s="75"/>
      <c r="F390" s="75"/>
      <c r="G390" s="75"/>
    </row>
    <row r="391" spans="1:7" ht="15" x14ac:dyDescent="0.25">
      <c r="A391" s="74"/>
      <c r="B391" s="75"/>
      <c r="C391" s="75"/>
      <c r="D391" s="75"/>
      <c r="E391" s="75"/>
      <c r="F391" s="75"/>
      <c r="G391" s="75"/>
    </row>
    <row r="392" spans="1:7" ht="15" x14ac:dyDescent="0.25">
      <c r="A392" s="74"/>
      <c r="B392" s="75"/>
      <c r="C392" s="75"/>
      <c r="D392" s="75"/>
      <c r="E392" s="75"/>
      <c r="F392" s="75"/>
      <c r="G392" s="75"/>
    </row>
    <row r="393" spans="1:7" ht="15" x14ac:dyDescent="0.25">
      <c r="A393" s="74"/>
      <c r="B393" s="75"/>
      <c r="C393" s="75"/>
      <c r="D393" s="75"/>
      <c r="E393" s="75"/>
      <c r="F393" s="75"/>
      <c r="G393" s="75"/>
    </row>
    <row r="394" spans="1:7" ht="15" x14ac:dyDescent="0.25">
      <c r="A394" s="74"/>
      <c r="B394" s="75"/>
      <c r="C394" s="75"/>
      <c r="D394" s="75"/>
      <c r="E394" s="75"/>
      <c r="F394" s="75"/>
      <c r="G394" s="75"/>
    </row>
    <row r="395" spans="1:7" ht="15" x14ac:dyDescent="0.25">
      <c r="A395" s="74"/>
      <c r="B395" s="75"/>
      <c r="C395" s="75"/>
      <c r="D395" s="75"/>
      <c r="E395" s="75"/>
      <c r="F395" s="75"/>
      <c r="G395" s="75"/>
    </row>
    <row r="396" spans="1:7" ht="15" x14ac:dyDescent="0.25">
      <c r="A396" s="74"/>
      <c r="B396" s="75"/>
      <c r="C396" s="75"/>
      <c r="D396" s="75"/>
      <c r="E396" s="75"/>
      <c r="F396" s="75"/>
      <c r="G396" s="75"/>
    </row>
    <row r="397" spans="1:7" ht="15" x14ac:dyDescent="0.25">
      <c r="A397" s="74"/>
      <c r="B397" s="75"/>
      <c r="C397" s="75"/>
      <c r="D397" s="75"/>
      <c r="E397" s="75"/>
      <c r="F397" s="75"/>
      <c r="G397" s="75"/>
    </row>
    <row r="398" spans="1:7" ht="15" x14ac:dyDescent="0.25">
      <c r="A398" s="74"/>
      <c r="B398" s="75"/>
      <c r="C398" s="75"/>
      <c r="D398" s="75"/>
      <c r="E398" s="75"/>
      <c r="F398" s="75"/>
      <c r="G398" s="75"/>
    </row>
    <row r="399" spans="1:7" ht="15" x14ac:dyDescent="0.25">
      <c r="A399" s="74"/>
      <c r="B399" s="75"/>
      <c r="C399" s="75"/>
      <c r="D399" s="75"/>
      <c r="E399" s="75"/>
      <c r="F399" s="75"/>
      <c r="G399" s="75"/>
    </row>
    <row r="400" spans="1:7" ht="15" x14ac:dyDescent="0.25">
      <c r="A400" s="74"/>
      <c r="B400" s="75"/>
      <c r="C400" s="75"/>
      <c r="D400" s="75"/>
      <c r="E400" s="75"/>
      <c r="F400" s="75"/>
      <c r="G400" s="75"/>
    </row>
    <row r="401" spans="1:7" ht="15" x14ac:dyDescent="0.25">
      <c r="A401" s="74"/>
      <c r="B401" s="75"/>
      <c r="C401" s="75"/>
      <c r="D401" s="75"/>
      <c r="E401" s="75"/>
      <c r="F401" s="75"/>
      <c r="G401" s="75"/>
    </row>
    <row r="402" spans="1:7" ht="15" x14ac:dyDescent="0.25">
      <c r="A402" s="74"/>
      <c r="B402" s="75"/>
      <c r="C402" s="75"/>
      <c r="D402" s="75"/>
      <c r="E402" s="75"/>
      <c r="F402" s="75"/>
      <c r="G402" s="75"/>
    </row>
    <row r="403" spans="1:7" ht="15" x14ac:dyDescent="0.25">
      <c r="A403" s="74"/>
      <c r="B403" s="75"/>
      <c r="C403" s="75"/>
      <c r="D403" s="75"/>
      <c r="E403" s="75"/>
      <c r="F403" s="75"/>
      <c r="G403" s="75"/>
    </row>
    <row r="404" spans="1:7" ht="15" x14ac:dyDescent="0.25">
      <c r="A404" s="74"/>
      <c r="B404" s="75"/>
      <c r="C404" s="75"/>
      <c r="D404" s="75"/>
      <c r="E404" s="75"/>
      <c r="F404" s="75"/>
      <c r="G404" s="75"/>
    </row>
    <row r="405" spans="1:7" ht="15" x14ac:dyDescent="0.25">
      <c r="A405" s="74"/>
      <c r="B405" s="75"/>
      <c r="C405" s="75"/>
      <c r="D405" s="75"/>
      <c r="E405" s="75"/>
      <c r="F405" s="75"/>
      <c r="G405" s="75"/>
    </row>
    <row r="406" spans="1:7" ht="15" x14ac:dyDescent="0.25">
      <c r="A406" s="74"/>
      <c r="B406" s="75"/>
      <c r="C406" s="75"/>
      <c r="D406" s="75"/>
      <c r="E406" s="75"/>
      <c r="F406" s="75"/>
      <c r="G406" s="75"/>
    </row>
    <row r="407" spans="1:7" ht="15" x14ac:dyDescent="0.25">
      <c r="A407" s="74"/>
      <c r="B407" s="75"/>
      <c r="C407" s="75"/>
      <c r="D407" s="75"/>
      <c r="E407" s="75"/>
      <c r="F407" s="75"/>
      <c r="G407" s="75"/>
    </row>
    <row r="408" spans="1:7" ht="15" x14ac:dyDescent="0.25">
      <c r="A408" s="74"/>
      <c r="B408" s="75"/>
      <c r="C408" s="75"/>
      <c r="D408" s="75"/>
      <c r="E408" s="75"/>
      <c r="F408" s="75"/>
      <c r="G408" s="75"/>
    </row>
    <row r="409" spans="1:7" ht="15" x14ac:dyDescent="0.25">
      <c r="A409" s="74"/>
      <c r="B409" s="75"/>
      <c r="C409" s="75"/>
      <c r="D409" s="75"/>
      <c r="E409" s="75"/>
      <c r="F409" s="75"/>
      <c r="G409" s="75"/>
    </row>
    <row r="410" spans="1:7" ht="15" x14ac:dyDescent="0.25">
      <c r="A410" s="74"/>
      <c r="B410" s="75"/>
      <c r="C410" s="75"/>
      <c r="D410" s="75"/>
      <c r="E410" s="75"/>
      <c r="F410" s="75"/>
      <c r="G410" s="75"/>
    </row>
    <row r="411" spans="1:7" ht="15" x14ac:dyDescent="0.25">
      <c r="A411" s="74"/>
      <c r="B411" s="75"/>
      <c r="C411" s="75"/>
      <c r="D411" s="75"/>
      <c r="E411" s="75"/>
      <c r="F411" s="75"/>
      <c r="G411" s="75"/>
    </row>
    <row r="412" spans="1:7" ht="15" x14ac:dyDescent="0.25">
      <c r="A412" s="74"/>
      <c r="B412" s="75"/>
      <c r="C412" s="75"/>
      <c r="D412" s="75"/>
      <c r="E412" s="75"/>
      <c r="F412" s="75"/>
      <c r="G412" s="75"/>
    </row>
    <row r="413" spans="1:7" ht="15" x14ac:dyDescent="0.25">
      <c r="A413" s="74"/>
      <c r="B413" s="75"/>
      <c r="C413" s="75"/>
      <c r="D413" s="75"/>
      <c r="E413" s="75"/>
      <c r="F413" s="75"/>
      <c r="G413" s="75"/>
    </row>
    <row r="414" spans="1:7" ht="15" x14ac:dyDescent="0.25">
      <c r="A414" s="74"/>
      <c r="B414" s="75"/>
      <c r="C414" s="75"/>
      <c r="D414" s="75"/>
      <c r="E414" s="75"/>
      <c r="F414" s="75"/>
      <c r="G414" s="75"/>
    </row>
    <row r="415" spans="1:7" ht="15" x14ac:dyDescent="0.25">
      <c r="A415" s="74"/>
      <c r="B415" s="75"/>
      <c r="C415" s="75"/>
      <c r="D415" s="75"/>
      <c r="E415" s="75"/>
      <c r="F415" s="75"/>
      <c r="G415" s="75"/>
    </row>
    <row r="416" spans="1:7" ht="15" x14ac:dyDescent="0.25">
      <c r="A416" s="74"/>
      <c r="B416" s="75"/>
      <c r="C416" s="75"/>
      <c r="D416" s="75"/>
      <c r="E416" s="75"/>
      <c r="F416" s="75"/>
      <c r="G416" s="75"/>
    </row>
    <row r="417" spans="1:7" ht="15" x14ac:dyDescent="0.25">
      <c r="A417" s="74"/>
      <c r="B417" s="75"/>
      <c r="C417" s="75"/>
      <c r="D417" s="75"/>
      <c r="E417" s="75"/>
      <c r="F417" s="75"/>
      <c r="G417" s="75"/>
    </row>
    <row r="418" spans="1:7" ht="15" x14ac:dyDescent="0.25">
      <c r="A418" s="74"/>
      <c r="B418" s="75"/>
      <c r="C418" s="75"/>
      <c r="D418" s="75"/>
      <c r="E418" s="75"/>
      <c r="F418" s="75"/>
      <c r="G418" s="75"/>
    </row>
    <row r="419" spans="1:7" ht="15" x14ac:dyDescent="0.25">
      <c r="A419" s="74"/>
      <c r="B419" s="75"/>
      <c r="C419" s="75"/>
      <c r="D419" s="75"/>
      <c r="E419" s="75"/>
      <c r="F419" s="75"/>
      <c r="G419" s="75"/>
    </row>
    <row r="420" spans="1:7" ht="15" x14ac:dyDescent="0.25">
      <c r="A420" s="74"/>
      <c r="B420" s="75"/>
      <c r="C420" s="75"/>
      <c r="D420" s="75"/>
      <c r="E420" s="75"/>
      <c r="F420" s="75"/>
      <c r="G420" s="75"/>
    </row>
    <row r="421" spans="1:7" ht="15" x14ac:dyDescent="0.25">
      <c r="A421" s="74"/>
      <c r="B421" s="75"/>
      <c r="C421" s="75"/>
      <c r="D421" s="75"/>
      <c r="E421" s="75"/>
      <c r="F421" s="75"/>
      <c r="G421" s="75"/>
    </row>
    <row r="422" spans="1:7" ht="15" x14ac:dyDescent="0.25">
      <c r="A422" s="74"/>
      <c r="B422" s="75"/>
      <c r="C422" s="75"/>
      <c r="D422" s="75"/>
      <c r="E422" s="75"/>
      <c r="F422" s="75"/>
      <c r="G422" s="75"/>
    </row>
    <row r="423" spans="1:7" ht="15" x14ac:dyDescent="0.25">
      <c r="A423" s="74"/>
      <c r="B423" s="75"/>
      <c r="C423" s="75"/>
      <c r="D423" s="75"/>
      <c r="E423" s="75"/>
      <c r="F423" s="75"/>
      <c r="G423" s="75"/>
    </row>
    <row r="424" spans="1:7" ht="15" x14ac:dyDescent="0.25">
      <c r="A424" s="74"/>
      <c r="B424" s="75"/>
      <c r="C424" s="75"/>
      <c r="D424" s="75"/>
      <c r="E424" s="75"/>
      <c r="F424" s="75"/>
      <c r="G424" s="75"/>
    </row>
    <row r="425" spans="1:7" ht="15" x14ac:dyDescent="0.25">
      <c r="A425" s="74"/>
      <c r="B425" s="75"/>
      <c r="C425" s="75"/>
      <c r="D425" s="75"/>
      <c r="E425" s="75"/>
      <c r="F425" s="75"/>
      <c r="G425" s="75"/>
    </row>
    <row r="426" spans="1:7" ht="15" x14ac:dyDescent="0.25">
      <c r="A426" s="74"/>
      <c r="B426" s="75"/>
      <c r="C426" s="75"/>
      <c r="D426" s="75"/>
      <c r="E426" s="75"/>
      <c r="F426" s="75"/>
      <c r="G426" s="75"/>
    </row>
    <row r="427" spans="1:7" ht="15" x14ac:dyDescent="0.25">
      <c r="A427" s="74"/>
      <c r="B427" s="75"/>
      <c r="C427" s="75"/>
      <c r="D427" s="75"/>
      <c r="E427" s="75"/>
      <c r="F427" s="75"/>
      <c r="G427" s="75"/>
    </row>
    <row r="428" spans="1:7" ht="15" x14ac:dyDescent="0.25">
      <c r="A428" s="74"/>
      <c r="B428" s="75"/>
      <c r="C428" s="75"/>
      <c r="D428" s="75"/>
      <c r="E428" s="75"/>
      <c r="F428" s="75"/>
      <c r="G428" s="75"/>
    </row>
    <row r="429" spans="1:7" ht="15" x14ac:dyDescent="0.25">
      <c r="A429" s="74"/>
      <c r="B429" s="75"/>
      <c r="C429" s="75"/>
      <c r="D429" s="75"/>
      <c r="E429" s="75"/>
      <c r="F429" s="75"/>
      <c r="G429" s="75"/>
    </row>
    <row r="430" spans="1:7" ht="15" x14ac:dyDescent="0.25">
      <c r="A430" s="74"/>
      <c r="B430" s="75"/>
      <c r="C430" s="75"/>
      <c r="D430" s="75"/>
      <c r="E430" s="75"/>
      <c r="F430" s="75"/>
      <c r="G430" s="75"/>
    </row>
    <row r="431" spans="1:7" ht="15" x14ac:dyDescent="0.25">
      <c r="A431" s="74"/>
      <c r="B431" s="75"/>
      <c r="C431" s="75"/>
      <c r="D431" s="75"/>
      <c r="E431" s="75"/>
      <c r="F431" s="75"/>
      <c r="G431" s="75"/>
    </row>
    <row r="432" spans="1:7" ht="15" x14ac:dyDescent="0.25">
      <c r="A432" s="74"/>
      <c r="B432" s="75"/>
      <c r="C432" s="75"/>
      <c r="D432" s="75"/>
      <c r="E432" s="75"/>
      <c r="F432" s="75"/>
      <c r="G432" s="75"/>
    </row>
    <row r="433" spans="1:7" ht="15" x14ac:dyDescent="0.25">
      <c r="A433" s="74"/>
      <c r="B433" s="75"/>
      <c r="C433" s="75"/>
      <c r="D433" s="75"/>
      <c r="E433" s="75"/>
      <c r="F433" s="75"/>
      <c r="G433" s="75"/>
    </row>
    <row r="434" spans="1:7" ht="15" x14ac:dyDescent="0.25">
      <c r="A434" s="74"/>
      <c r="B434" s="75"/>
      <c r="C434" s="75"/>
      <c r="D434" s="75"/>
      <c r="E434" s="75"/>
      <c r="F434" s="75"/>
      <c r="G434" s="75"/>
    </row>
    <row r="435" spans="1:7" ht="15" x14ac:dyDescent="0.25">
      <c r="A435" s="74"/>
      <c r="B435" s="75"/>
      <c r="C435" s="75"/>
      <c r="D435" s="75"/>
      <c r="E435" s="75"/>
      <c r="F435" s="75"/>
      <c r="G435" s="75"/>
    </row>
    <row r="436" spans="1:7" ht="15" x14ac:dyDescent="0.25">
      <c r="A436" s="74"/>
      <c r="B436" s="75"/>
      <c r="C436" s="75"/>
      <c r="D436" s="75"/>
      <c r="E436" s="75"/>
      <c r="F436" s="75"/>
      <c r="G436" s="75"/>
    </row>
    <row r="437" spans="1:7" ht="15" x14ac:dyDescent="0.25">
      <c r="A437" s="74"/>
      <c r="B437" s="75"/>
      <c r="C437" s="75"/>
      <c r="D437" s="75"/>
      <c r="E437" s="75"/>
      <c r="F437" s="75"/>
      <c r="G437" s="75"/>
    </row>
    <row r="438" spans="1:7" ht="15" x14ac:dyDescent="0.25">
      <c r="A438" s="74"/>
      <c r="B438" s="75"/>
      <c r="C438" s="75"/>
      <c r="D438" s="75"/>
      <c r="E438" s="75"/>
      <c r="F438" s="75"/>
      <c r="G438" s="75"/>
    </row>
    <row r="439" spans="1:7" ht="15" x14ac:dyDescent="0.25">
      <c r="A439" s="74"/>
      <c r="B439" s="75"/>
      <c r="C439" s="75"/>
      <c r="D439" s="75"/>
      <c r="E439" s="75"/>
      <c r="F439" s="75"/>
      <c r="G439" s="75"/>
    </row>
    <row r="440" spans="1:7" ht="15" x14ac:dyDescent="0.25">
      <c r="A440" s="74"/>
      <c r="B440" s="75"/>
      <c r="C440" s="75"/>
      <c r="D440" s="75"/>
      <c r="E440" s="75"/>
      <c r="F440" s="75"/>
      <c r="G440" s="75"/>
    </row>
    <row r="441" spans="1:7" ht="15" x14ac:dyDescent="0.25">
      <c r="A441" s="74"/>
      <c r="B441" s="75"/>
      <c r="C441" s="75"/>
      <c r="D441" s="75"/>
      <c r="E441" s="75"/>
      <c r="F441" s="75"/>
      <c r="G441" s="75"/>
    </row>
    <row r="442" spans="1:7" ht="15" x14ac:dyDescent="0.25">
      <c r="A442" s="74"/>
      <c r="B442" s="75"/>
      <c r="C442" s="75"/>
      <c r="D442" s="75"/>
      <c r="E442" s="75"/>
      <c r="F442" s="75"/>
      <c r="G442" s="75"/>
    </row>
    <row r="443" spans="1:7" ht="15" x14ac:dyDescent="0.25">
      <c r="A443" s="74"/>
      <c r="B443" s="75"/>
      <c r="C443" s="75"/>
      <c r="D443" s="75"/>
      <c r="E443" s="75"/>
      <c r="F443" s="75"/>
      <c r="G443" s="75"/>
    </row>
    <row r="444" spans="1:7" ht="15" x14ac:dyDescent="0.25">
      <c r="A444" s="74"/>
      <c r="B444" s="75"/>
      <c r="C444" s="75"/>
      <c r="D444" s="75"/>
      <c r="E444" s="75"/>
      <c r="F444" s="75"/>
      <c r="G444" s="75"/>
    </row>
    <row r="445" spans="1:7" ht="15" x14ac:dyDescent="0.25">
      <c r="A445" s="74"/>
      <c r="B445" s="75"/>
      <c r="C445" s="75"/>
      <c r="D445" s="75"/>
      <c r="E445" s="75"/>
      <c r="F445" s="75"/>
      <c r="G445" s="75"/>
    </row>
    <row r="446" spans="1:7" ht="15" x14ac:dyDescent="0.25">
      <c r="A446" s="74"/>
      <c r="B446" s="75"/>
      <c r="C446" s="75"/>
      <c r="D446" s="75"/>
      <c r="E446" s="75"/>
      <c r="F446" s="75"/>
      <c r="G446" s="75"/>
    </row>
    <row r="447" spans="1:7" ht="15" x14ac:dyDescent="0.25">
      <c r="A447" s="74"/>
      <c r="B447" s="75"/>
      <c r="C447" s="75"/>
      <c r="D447" s="75"/>
      <c r="E447" s="75"/>
      <c r="F447" s="75"/>
      <c r="G447" s="75"/>
    </row>
    <row r="448" spans="1:7" ht="15" x14ac:dyDescent="0.25">
      <c r="A448" s="74"/>
      <c r="B448" s="75"/>
      <c r="C448" s="75"/>
      <c r="D448" s="75"/>
      <c r="E448" s="75"/>
      <c r="F448" s="75"/>
      <c r="G448" s="75"/>
    </row>
    <row r="449" spans="1:7" ht="15" x14ac:dyDescent="0.25">
      <c r="A449" s="74"/>
      <c r="B449" s="75"/>
      <c r="C449" s="75"/>
      <c r="D449" s="75"/>
      <c r="E449" s="75"/>
      <c r="F449" s="75"/>
      <c r="G449" s="75"/>
    </row>
    <row r="450" spans="1:7" ht="15" x14ac:dyDescent="0.25">
      <c r="A450" s="74"/>
      <c r="B450" s="75"/>
      <c r="C450" s="75"/>
      <c r="D450" s="75"/>
      <c r="E450" s="75"/>
      <c r="F450" s="75"/>
      <c r="G450" s="75"/>
    </row>
    <row r="451" spans="1:7" ht="15" x14ac:dyDescent="0.25">
      <c r="A451" s="74"/>
      <c r="B451" s="75"/>
      <c r="C451" s="75"/>
      <c r="D451" s="75"/>
      <c r="E451" s="75"/>
      <c r="F451" s="75"/>
      <c r="G451" s="75"/>
    </row>
    <row r="452" spans="1:7" ht="15" x14ac:dyDescent="0.25">
      <c r="A452" s="74"/>
      <c r="B452" s="75"/>
      <c r="C452" s="75"/>
      <c r="D452" s="75"/>
      <c r="E452" s="75"/>
      <c r="F452" s="75"/>
      <c r="G452" s="75"/>
    </row>
    <row r="453" spans="1:7" ht="15" x14ac:dyDescent="0.25">
      <c r="A453" s="74"/>
      <c r="B453" s="75"/>
      <c r="C453" s="75"/>
      <c r="D453" s="75"/>
      <c r="E453" s="75"/>
      <c r="F453" s="75"/>
      <c r="G453" s="75"/>
    </row>
    <row r="454" spans="1:7" ht="15" x14ac:dyDescent="0.25">
      <c r="A454" s="74"/>
      <c r="B454" s="75"/>
      <c r="C454" s="75"/>
      <c r="D454" s="75"/>
      <c r="E454" s="75"/>
      <c r="F454" s="75"/>
      <c r="G454" s="75"/>
    </row>
    <row r="455" spans="1:7" ht="15" x14ac:dyDescent="0.25">
      <c r="A455" s="74"/>
      <c r="B455" s="75"/>
      <c r="C455" s="75"/>
      <c r="D455" s="75"/>
      <c r="E455" s="75"/>
      <c r="F455" s="75"/>
      <c r="G455" s="75"/>
    </row>
    <row r="456" spans="1:7" ht="15" x14ac:dyDescent="0.25">
      <c r="A456" s="74"/>
      <c r="B456" s="75"/>
      <c r="C456" s="75"/>
      <c r="D456" s="75"/>
      <c r="E456" s="75"/>
      <c r="F456" s="75"/>
      <c r="G456" s="75"/>
    </row>
    <row r="457" spans="1:7" ht="15" x14ac:dyDescent="0.25">
      <c r="A457" s="74"/>
      <c r="B457" s="75"/>
      <c r="C457" s="75"/>
      <c r="D457" s="75"/>
      <c r="E457" s="75"/>
      <c r="F457" s="75"/>
      <c r="G457" s="75"/>
    </row>
    <row r="458" spans="1:7" ht="15" x14ac:dyDescent="0.25">
      <c r="A458" s="74"/>
      <c r="B458" s="75"/>
      <c r="C458" s="75"/>
      <c r="D458" s="75"/>
      <c r="E458" s="75"/>
      <c r="F458" s="75"/>
      <c r="G458" s="75"/>
    </row>
    <row r="459" spans="1:7" ht="15" x14ac:dyDescent="0.25">
      <c r="A459" s="74"/>
      <c r="B459" s="75"/>
      <c r="C459" s="75"/>
      <c r="D459" s="75"/>
      <c r="E459" s="75"/>
      <c r="F459" s="75"/>
      <c r="G459" s="75"/>
    </row>
    <row r="460" spans="1:7" ht="15" x14ac:dyDescent="0.25">
      <c r="A460" s="74"/>
      <c r="B460" s="75"/>
      <c r="C460" s="75"/>
      <c r="D460" s="75"/>
      <c r="E460" s="75"/>
      <c r="F460" s="75"/>
      <c r="G460" s="75"/>
    </row>
    <row r="461" spans="1:7" ht="15" x14ac:dyDescent="0.25">
      <c r="A461" s="74"/>
      <c r="B461" s="75"/>
      <c r="C461" s="75"/>
      <c r="D461" s="75"/>
      <c r="E461" s="75"/>
      <c r="F461" s="75"/>
      <c r="G461" s="75"/>
    </row>
    <row r="462" spans="1:7" ht="15" x14ac:dyDescent="0.25">
      <c r="A462" s="74"/>
      <c r="B462" s="75"/>
      <c r="C462" s="75"/>
      <c r="D462" s="75"/>
      <c r="E462" s="75"/>
      <c r="F462" s="75"/>
      <c r="G462" s="75"/>
    </row>
    <row r="463" spans="1:7" ht="15" x14ac:dyDescent="0.25">
      <c r="A463" s="74"/>
      <c r="B463" s="75"/>
      <c r="C463" s="75"/>
      <c r="D463" s="75"/>
      <c r="E463" s="75"/>
      <c r="F463" s="75"/>
      <c r="G463" s="75"/>
    </row>
    <row r="464" spans="1:7" ht="15" x14ac:dyDescent="0.25">
      <c r="A464" s="74"/>
      <c r="B464" s="75"/>
      <c r="C464" s="75"/>
      <c r="D464" s="75"/>
      <c r="E464" s="75"/>
      <c r="F464" s="75"/>
      <c r="G464" s="75"/>
    </row>
    <row r="465" spans="1:7" ht="15" x14ac:dyDescent="0.25">
      <c r="A465" s="74"/>
      <c r="B465" s="75"/>
      <c r="C465" s="75"/>
      <c r="D465" s="75"/>
      <c r="E465" s="75"/>
      <c r="F465" s="75"/>
      <c r="G465" s="75"/>
    </row>
    <row r="466" spans="1:7" ht="15" x14ac:dyDescent="0.25">
      <c r="A466" s="74"/>
      <c r="B466" s="75"/>
      <c r="C466" s="75"/>
      <c r="D466" s="75"/>
      <c r="E466" s="75"/>
      <c r="F466" s="75"/>
      <c r="G466" s="75"/>
    </row>
    <row r="467" spans="1:7" ht="15" x14ac:dyDescent="0.25">
      <c r="A467" s="74"/>
      <c r="B467" s="75"/>
      <c r="C467" s="75"/>
      <c r="D467" s="75"/>
      <c r="E467" s="75"/>
      <c r="F467" s="75"/>
      <c r="G467" s="75"/>
    </row>
    <row r="468" spans="1:7" ht="15" x14ac:dyDescent="0.25">
      <c r="A468" s="74"/>
      <c r="B468" s="75"/>
      <c r="C468" s="75"/>
      <c r="D468" s="75"/>
      <c r="E468" s="75"/>
      <c r="F468" s="75"/>
      <c r="G468" s="75"/>
    </row>
    <row r="469" spans="1:7" ht="15" x14ac:dyDescent="0.25">
      <c r="A469" s="74"/>
      <c r="B469" s="75"/>
      <c r="C469" s="75"/>
      <c r="D469" s="75"/>
      <c r="E469" s="75"/>
      <c r="F469" s="75"/>
      <c r="G469" s="75"/>
    </row>
    <row r="470" spans="1:7" ht="15" x14ac:dyDescent="0.25">
      <c r="A470" s="74"/>
      <c r="B470" s="75"/>
      <c r="C470" s="75"/>
      <c r="D470" s="75"/>
      <c r="E470" s="75"/>
      <c r="F470" s="75"/>
      <c r="G470" s="75"/>
    </row>
    <row r="471" spans="1:7" ht="15" x14ac:dyDescent="0.25">
      <c r="A471" s="74"/>
      <c r="B471" s="75"/>
      <c r="C471" s="75"/>
      <c r="D471" s="75"/>
      <c r="E471" s="75"/>
      <c r="F471" s="75"/>
      <c r="G471" s="75"/>
    </row>
    <row r="472" spans="1:7" ht="15" x14ac:dyDescent="0.25">
      <c r="A472" s="74"/>
      <c r="B472" s="75"/>
      <c r="C472" s="75"/>
      <c r="D472" s="75"/>
      <c r="E472" s="75"/>
      <c r="F472" s="75"/>
      <c r="G472" s="75"/>
    </row>
    <row r="473" spans="1:7" ht="15" x14ac:dyDescent="0.25">
      <c r="A473" s="74"/>
      <c r="B473" s="75"/>
      <c r="C473" s="75"/>
      <c r="D473" s="75"/>
      <c r="E473" s="75"/>
      <c r="F473" s="75"/>
      <c r="G473" s="75"/>
    </row>
    <row r="474" spans="1:7" ht="15" x14ac:dyDescent="0.25">
      <c r="A474" s="74"/>
      <c r="B474" s="75"/>
      <c r="C474" s="75"/>
      <c r="D474" s="75"/>
      <c r="E474" s="75"/>
      <c r="F474" s="75"/>
      <c r="G474" s="75"/>
    </row>
    <row r="475" spans="1:7" ht="15" x14ac:dyDescent="0.25">
      <c r="A475" s="74"/>
      <c r="B475" s="75"/>
      <c r="C475" s="75"/>
      <c r="D475" s="75"/>
      <c r="E475" s="75"/>
      <c r="F475" s="75"/>
      <c r="G475" s="75"/>
    </row>
    <row r="476" spans="1:7" ht="15" x14ac:dyDescent="0.25">
      <c r="A476" s="74"/>
      <c r="B476" s="75"/>
      <c r="C476" s="75"/>
      <c r="D476" s="75"/>
      <c r="E476" s="75"/>
      <c r="F476" s="75"/>
      <c r="G476" s="75"/>
    </row>
    <row r="477" spans="1:7" ht="15" x14ac:dyDescent="0.25">
      <c r="A477" s="74"/>
      <c r="B477" s="75"/>
      <c r="C477" s="75"/>
      <c r="D477" s="75"/>
      <c r="E477" s="75"/>
      <c r="F477" s="75"/>
      <c r="G477" s="75"/>
    </row>
    <row r="478" spans="1:7" ht="15" x14ac:dyDescent="0.25">
      <c r="A478" s="74"/>
      <c r="B478" s="75"/>
      <c r="C478" s="75"/>
      <c r="D478" s="75"/>
      <c r="E478" s="75"/>
      <c r="F478" s="75"/>
      <c r="G478" s="75"/>
    </row>
    <row r="479" spans="1:7" ht="15" x14ac:dyDescent="0.25">
      <c r="A479" s="74"/>
      <c r="B479" s="75"/>
      <c r="C479" s="75"/>
      <c r="D479" s="75"/>
      <c r="E479" s="75"/>
      <c r="F479" s="75"/>
      <c r="G479" s="75"/>
    </row>
    <row r="480" spans="1:7" ht="15" x14ac:dyDescent="0.25">
      <c r="A480" s="74"/>
      <c r="B480" s="75"/>
      <c r="C480" s="75"/>
      <c r="D480" s="75"/>
      <c r="E480" s="75"/>
      <c r="F480" s="75"/>
      <c r="G480" s="75"/>
    </row>
    <row r="481" spans="1:7" ht="15" x14ac:dyDescent="0.25">
      <c r="A481" s="74"/>
      <c r="B481" s="75"/>
      <c r="C481" s="75"/>
      <c r="D481" s="75"/>
      <c r="E481" s="75"/>
      <c r="F481" s="75"/>
      <c r="G481" s="75"/>
    </row>
    <row r="482" spans="1:7" ht="15" x14ac:dyDescent="0.25">
      <c r="A482" s="74"/>
      <c r="B482" s="75"/>
      <c r="C482" s="75"/>
      <c r="D482" s="75"/>
      <c r="E482" s="75"/>
      <c r="F482" s="75"/>
      <c r="G482" s="75"/>
    </row>
    <row r="483" spans="1:7" ht="15" x14ac:dyDescent="0.25">
      <c r="A483" s="74"/>
      <c r="B483" s="75"/>
      <c r="C483" s="75"/>
      <c r="D483" s="75"/>
      <c r="E483" s="75"/>
      <c r="F483" s="75"/>
      <c r="G483" s="75"/>
    </row>
    <row r="484" spans="1:7" ht="15" x14ac:dyDescent="0.25">
      <c r="A484" s="74"/>
      <c r="B484" s="75"/>
      <c r="C484" s="75"/>
      <c r="D484" s="75"/>
      <c r="E484" s="75"/>
      <c r="F484" s="75"/>
      <c r="G484" s="75"/>
    </row>
    <row r="485" spans="1:7" ht="15" x14ac:dyDescent="0.25">
      <c r="A485" s="74"/>
      <c r="B485" s="75"/>
      <c r="C485" s="75"/>
      <c r="D485" s="75"/>
      <c r="E485" s="75"/>
      <c r="F485" s="75"/>
      <c r="G485" s="75"/>
    </row>
    <row r="486" spans="1:7" ht="15" x14ac:dyDescent="0.25">
      <c r="A486" s="74"/>
      <c r="B486" s="75"/>
      <c r="C486" s="75"/>
      <c r="D486" s="75"/>
      <c r="E486" s="75"/>
      <c r="F486" s="75"/>
      <c r="G486" s="75"/>
    </row>
    <row r="487" spans="1:7" ht="15" x14ac:dyDescent="0.25">
      <c r="A487" s="74"/>
      <c r="B487" s="75"/>
      <c r="C487" s="75"/>
      <c r="D487" s="75"/>
      <c r="E487" s="75"/>
      <c r="F487" s="75"/>
      <c r="G487" s="75"/>
    </row>
    <row r="488" spans="1:7" ht="15" x14ac:dyDescent="0.25">
      <c r="A488" s="74"/>
      <c r="B488" s="75"/>
      <c r="C488" s="75"/>
      <c r="D488" s="75"/>
      <c r="E488" s="75"/>
      <c r="F488" s="75"/>
      <c r="G488" s="75"/>
    </row>
    <row r="489" spans="1:7" ht="15" x14ac:dyDescent="0.25">
      <c r="A489" s="74"/>
      <c r="B489" s="75"/>
      <c r="C489" s="75"/>
      <c r="D489" s="75"/>
      <c r="E489" s="75"/>
      <c r="F489" s="75"/>
      <c r="G489" s="75"/>
    </row>
    <row r="490" spans="1:7" ht="15" x14ac:dyDescent="0.25">
      <c r="A490" s="74"/>
      <c r="B490" s="75"/>
      <c r="C490" s="75"/>
      <c r="D490" s="75"/>
      <c r="E490" s="75"/>
      <c r="F490" s="75"/>
      <c r="G490" s="75"/>
    </row>
    <row r="491" spans="1:7" ht="15" x14ac:dyDescent="0.25">
      <c r="A491" s="74"/>
      <c r="B491" s="75"/>
      <c r="C491" s="75"/>
      <c r="D491" s="75"/>
      <c r="E491" s="75"/>
      <c r="F491" s="75"/>
      <c r="G491" s="75"/>
    </row>
    <row r="492" spans="1:7" ht="15" x14ac:dyDescent="0.25">
      <c r="A492" s="74"/>
      <c r="B492" s="75"/>
      <c r="C492" s="75"/>
      <c r="D492" s="75"/>
      <c r="E492" s="75"/>
      <c r="F492" s="75"/>
      <c r="G492" s="75"/>
    </row>
    <row r="493" spans="1:7" ht="15" x14ac:dyDescent="0.25">
      <c r="A493" s="74"/>
      <c r="B493" s="75"/>
      <c r="C493" s="75"/>
      <c r="D493" s="75"/>
      <c r="E493" s="75"/>
      <c r="F493" s="75"/>
      <c r="G493" s="75"/>
    </row>
    <row r="494" spans="1:7" ht="15" x14ac:dyDescent="0.25">
      <c r="A494" s="74"/>
      <c r="B494" s="75"/>
      <c r="C494" s="75"/>
      <c r="D494" s="75"/>
      <c r="E494" s="75"/>
      <c r="F494" s="75"/>
      <c r="G494" s="75"/>
    </row>
    <row r="495" spans="1:7" ht="15" x14ac:dyDescent="0.25">
      <c r="A495" s="74"/>
      <c r="B495" s="75"/>
      <c r="C495" s="75"/>
      <c r="D495" s="75"/>
      <c r="E495" s="75"/>
      <c r="F495" s="75"/>
      <c r="G495" s="75"/>
    </row>
    <row r="496" spans="1:7" ht="15" x14ac:dyDescent="0.25">
      <c r="A496" s="74"/>
      <c r="B496" s="75"/>
      <c r="C496" s="75"/>
      <c r="D496" s="75"/>
      <c r="E496" s="75"/>
      <c r="F496" s="75"/>
      <c r="G496" s="75"/>
    </row>
    <row r="497" spans="1:7" ht="15" x14ac:dyDescent="0.25">
      <c r="A497" s="74"/>
      <c r="B497" s="75"/>
      <c r="C497" s="75"/>
      <c r="D497" s="75"/>
      <c r="E497" s="75"/>
      <c r="F497" s="75"/>
      <c r="G497" s="75"/>
    </row>
    <row r="498" spans="1:7" ht="15" x14ac:dyDescent="0.25">
      <c r="A498" s="74"/>
      <c r="B498" s="75"/>
      <c r="C498" s="75"/>
      <c r="D498" s="75"/>
      <c r="E498" s="75"/>
      <c r="F498" s="75"/>
      <c r="G498" s="75"/>
    </row>
    <row r="499" spans="1:7" ht="15" x14ac:dyDescent="0.25">
      <c r="A499" s="74"/>
      <c r="B499" s="75"/>
      <c r="C499" s="75"/>
      <c r="D499" s="75"/>
      <c r="E499" s="75"/>
      <c r="F499" s="75"/>
      <c r="G499" s="75"/>
    </row>
    <row r="500" spans="1:7" ht="15" x14ac:dyDescent="0.25">
      <c r="A500" s="74"/>
      <c r="B500" s="75"/>
      <c r="C500" s="75"/>
      <c r="D500" s="75"/>
      <c r="E500" s="75"/>
      <c r="F500" s="75"/>
      <c r="G500" s="75"/>
    </row>
    <row r="501" spans="1:7" ht="15" x14ac:dyDescent="0.25">
      <c r="A501" s="74"/>
      <c r="B501" s="75"/>
      <c r="C501" s="75"/>
      <c r="D501" s="75"/>
      <c r="E501" s="75"/>
      <c r="F501" s="75"/>
      <c r="G501" s="75"/>
    </row>
    <row r="502" spans="1:7" ht="15" x14ac:dyDescent="0.25">
      <c r="A502" s="74"/>
      <c r="B502" s="75"/>
      <c r="C502" s="75"/>
      <c r="D502" s="75"/>
      <c r="E502" s="75"/>
      <c r="F502" s="75"/>
      <c r="G502" s="75"/>
    </row>
    <row r="503" spans="1:7" ht="15" x14ac:dyDescent="0.25">
      <c r="A503" s="74"/>
      <c r="B503" s="75"/>
      <c r="C503" s="75"/>
      <c r="D503" s="75"/>
      <c r="E503" s="75"/>
      <c r="F503" s="75"/>
      <c r="G503" s="75"/>
    </row>
    <row r="504" spans="1:7" ht="15" x14ac:dyDescent="0.25">
      <c r="A504" s="74"/>
      <c r="B504" s="75"/>
      <c r="C504" s="75"/>
      <c r="D504" s="75"/>
      <c r="E504" s="75"/>
      <c r="F504" s="75"/>
      <c r="G504" s="75"/>
    </row>
    <row r="505" spans="1:7" ht="15" x14ac:dyDescent="0.25">
      <c r="A505" s="74"/>
      <c r="B505" s="75"/>
      <c r="C505" s="75"/>
      <c r="D505" s="75"/>
      <c r="E505" s="75"/>
      <c r="F505" s="75"/>
      <c r="G505" s="75"/>
    </row>
    <row r="506" spans="1:7" ht="15" x14ac:dyDescent="0.25">
      <c r="A506" s="74"/>
      <c r="B506" s="75"/>
      <c r="C506" s="75"/>
      <c r="D506" s="75"/>
      <c r="E506" s="75"/>
      <c r="F506" s="75"/>
      <c r="G506" s="75"/>
    </row>
    <row r="507" spans="1:7" ht="15" x14ac:dyDescent="0.25">
      <c r="A507" s="74"/>
      <c r="B507" s="75"/>
      <c r="C507" s="75"/>
      <c r="D507" s="75"/>
      <c r="E507" s="75"/>
      <c r="F507" s="75"/>
      <c r="G507" s="75"/>
    </row>
    <row r="508" spans="1:7" ht="15" x14ac:dyDescent="0.25">
      <c r="A508" s="74"/>
      <c r="B508" s="75"/>
      <c r="C508" s="75"/>
      <c r="D508" s="75"/>
      <c r="E508" s="75"/>
      <c r="F508" s="75"/>
      <c r="G508" s="75"/>
    </row>
    <row r="509" spans="1:7" ht="15" x14ac:dyDescent="0.25">
      <c r="A509" s="74"/>
      <c r="B509" s="75"/>
      <c r="C509" s="75"/>
      <c r="D509" s="75"/>
      <c r="E509" s="75"/>
      <c r="F509" s="75"/>
      <c r="G509" s="75"/>
    </row>
    <row r="510" spans="1:7" ht="15" x14ac:dyDescent="0.25">
      <c r="A510" s="74"/>
      <c r="B510" s="75"/>
      <c r="C510" s="75"/>
      <c r="D510" s="75"/>
      <c r="E510" s="75"/>
      <c r="F510" s="75"/>
      <c r="G510" s="75"/>
    </row>
    <row r="511" spans="1:7" ht="15" x14ac:dyDescent="0.25">
      <c r="A511" s="74"/>
      <c r="B511" s="75"/>
      <c r="C511" s="75"/>
      <c r="D511" s="75"/>
      <c r="E511" s="75"/>
      <c r="F511" s="75"/>
      <c r="G511" s="75"/>
    </row>
  </sheetData>
  <mergeCells count="3">
    <mergeCell ref="A1:D1"/>
    <mergeCell ref="B2:D2"/>
    <mergeCell ref="B3:D3"/>
  </mergeCells>
  <phoneticPr fontId="65" type="noConversion"/>
  <hyperlinks>
    <hyperlink ref="D4" location="Indhold!A1" display="Tilbage til Indhold" xr:uid="{00000000-0004-0000-1D00-000000000000}"/>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16"/>
  <dimension ref="A1:G520"/>
  <sheetViews>
    <sheetView workbookViewId="0">
      <selection sqref="A1:F1"/>
    </sheetView>
  </sheetViews>
  <sheetFormatPr defaultColWidth="9.140625" defaultRowHeight="13.5" x14ac:dyDescent="0.25"/>
  <cols>
    <col min="1" max="1" width="11" style="8" bestFit="1" customWidth="1"/>
    <col min="2" max="2" width="24.28515625" style="8" bestFit="1" customWidth="1"/>
    <col min="3" max="3" width="24" style="8" bestFit="1" customWidth="1"/>
    <col min="4" max="4" width="36.140625" style="8" bestFit="1" customWidth="1"/>
    <col min="5" max="5" width="29.28515625" style="8" bestFit="1" customWidth="1"/>
    <col min="6" max="6" width="29" style="8" bestFit="1" customWidth="1"/>
    <col min="7" max="16384" width="9.140625" style="8"/>
  </cols>
  <sheetData>
    <row r="1" spans="1:7" ht="26.25" customHeight="1" thickBot="1" x14ac:dyDescent="0.3">
      <c r="A1" s="109" t="s">
        <v>117</v>
      </c>
      <c r="B1" s="110"/>
      <c r="C1" s="110"/>
      <c r="D1" s="110"/>
      <c r="E1" s="110"/>
      <c r="F1" s="110"/>
    </row>
    <row r="2" spans="1:7" ht="45" customHeight="1" x14ac:dyDescent="0.25">
      <c r="A2" s="11" t="s">
        <v>24</v>
      </c>
      <c r="B2" s="107" t="s">
        <v>44</v>
      </c>
      <c r="C2" s="107"/>
      <c r="D2" s="107"/>
      <c r="E2" s="107"/>
      <c r="F2" s="107"/>
    </row>
    <row r="3" spans="1:7" x14ac:dyDescent="0.25">
      <c r="A3" s="12" t="s">
        <v>25</v>
      </c>
      <c r="B3" s="116" t="s">
        <v>45</v>
      </c>
      <c r="C3" s="116"/>
      <c r="D3" s="116"/>
      <c r="E3" s="116"/>
      <c r="F3" s="2"/>
    </row>
    <row r="4" spans="1:7" x14ac:dyDescent="0.25">
      <c r="A4" s="12"/>
      <c r="B4" s="11"/>
      <c r="C4" s="11"/>
      <c r="D4" s="11"/>
      <c r="F4" s="13" t="s">
        <v>35</v>
      </c>
    </row>
    <row r="6" spans="1:7" x14ac:dyDescent="0.25">
      <c r="A6" s="77"/>
      <c r="B6" s="99" t="s">
        <v>80</v>
      </c>
      <c r="C6" s="100"/>
      <c r="D6" s="87" t="s">
        <v>77</v>
      </c>
      <c r="E6" s="115" t="s">
        <v>81</v>
      </c>
      <c r="F6" s="100"/>
      <c r="G6" s="28"/>
    </row>
    <row r="7" spans="1:7" x14ac:dyDescent="0.25">
      <c r="A7" s="2" t="s">
        <v>33</v>
      </c>
      <c r="B7" s="29" t="s">
        <v>156</v>
      </c>
      <c r="C7" s="30" t="s">
        <v>157</v>
      </c>
      <c r="D7" s="31" t="s">
        <v>133</v>
      </c>
      <c r="E7" s="32" t="s">
        <v>78</v>
      </c>
      <c r="F7" s="32" t="s">
        <v>79</v>
      </c>
    </row>
    <row r="8" spans="1:7" hidden="1" x14ac:dyDescent="0.25">
      <c r="A8" s="3">
        <v>29617</v>
      </c>
      <c r="B8" s="4">
        <v>387.58595629522381</v>
      </c>
      <c r="C8" s="4"/>
      <c r="D8" s="4"/>
      <c r="E8" s="33"/>
      <c r="F8" s="33"/>
    </row>
    <row r="9" spans="1:7" hidden="1" x14ac:dyDescent="0.25">
      <c r="A9" s="3">
        <v>29645</v>
      </c>
      <c r="B9" s="4">
        <v>390.24290992213935</v>
      </c>
      <c r="C9" s="4"/>
      <c r="D9" s="4"/>
      <c r="E9" s="33"/>
      <c r="F9" s="33"/>
    </row>
    <row r="10" spans="1:7" x14ac:dyDescent="0.25">
      <c r="A10" s="3">
        <v>29676</v>
      </c>
      <c r="B10" s="4">
        <v>394.90019257924803</v>
      </c>
      <c r="C10" s="4">
        <v>461.99846395632107</v>
      </c>
      <c r="D10" s="4">
        <v>401.09208454653418</v>
      </c>
      <c r="E10" s="33">
        <f>IF(ISNUMBER(F_Udlaan_Bred_Smal[[#This Row],[BNP]]),F_Udlaan_Bred_Smal[[#This Row],[Udlån, smal definition]]/F_Udlaan_Bred_Smal[[#This Row],[BNP]]*100,NA())</f>
        <v>98.456241794378315</v>
      </c>
      <c r="F10" s="33">
        <f>IF(ISNUMBER(F_Udlaan_Bred_Smal[[#This Row],[Udlån, bred definition]]),F_Udlaan_Bred_Smal[[#This Row],[Udlån, bred definition]]/F_Udlaan_Bred_Smal[[#This Row],[BNP]]*100,NA())</f>
        <v>115.18513622093698</v>
      </c>
    </row>
    <row r="11" spans="1:7" hidden="1" x14ac:dyDescent="0.25">
      <c r="A11" s="3">
        <v>29706</v>
      </c>
      <c r="B11" s="4">
        <v>396.67553962524187</v>
      </c>
      <c r="C11" s="4"/>
      <c r="D11" s="4"/>
      <c r="E11" s="33"/>
      <c r="F11" s="33"/>
    </row>
    <row r="12" spans="1:7" hidden="1" x14ac:dyDescent="0.25">
      <c r="A12" s="3">
        <v>29737</v>
      </c>
      <c r="B12" s="4">
        <v>400.47906002303421</v>
      </c>
      <c r="C12" s="4"/>
      <c r="D12" s="4"/>
      <c r="E12" s="33"/>
      <c r="F12" s="33"/>
    </row>
    <row r="13" spans="1:7" x14ac:dyDescent="0.25">
      <c r="A13" s="3">
        <v>29767</v>
      </c>
      <c r="B13" s="4">
        <v>407.0515679361676</v>
      </c>
      <c r="C13" s="4">
        <v>476.71773618923959</v>
      </c>
      <c r="D13" s="4">
        <v>408.94756058267677</v>
      </c>
      <c r="E13" s="33">
        <f>IF(ISNUMBER(F_Udlaan_Bred_Smal[[#This Row],[BNP]]),F_Udlaan_Bred_Smal[[#This Row],[Udlån, smal definition]]/F_Udlaan_Bred_Smal[[#This Row],[BNP]]*100,NA())</f>
        <v>99.536372672376942</v>
      </c>
      <c r="F13" s="33">
        <f>IF(ISNUMBER(F_Udlaan_Bred_Smal[[#This Row],[Udlån, bred definition]]),F_Udlaan_Bred_Smal[[#This Row],[Udlån, bred definition]]/F_Udlaan_Bred_Smal[[#This Row],[BNP]]*100,NA())</f>
        <v>116.57184982592939</v>
      </c>
    </row>
    <row r="14" spans="1:7" hidden="1" x14ac:dyDescent="0.25">
      <c r="A14" s="3">
        <v>29798</v>
      </c>
      <c r="B14" s="4">
        <v>405.21252749919836</v>
      </c>
      <c r="C14" s="4"/>
      <c r="D14" s="4"/>
      <c r="E14" s="33"/>
      <c r="F14" s="33"/>
    </row>
    <row r="15" spans="1:7" hidden="1" x14ac:dyDescent="0.25">
      <c r="A15" s="3">
        <v>29829</v>
      </c>
      <c r="B15" s="4">
        <v>407.83906635946835</v>
      </c>
      <c r="C15" s="4"/>
      <c r="D15" s="4"/>
      <c r="E15" s="33"/>
      <c r="F15" s="33"/>
    </row>
    <row r="16" spans="1:7" x14ac:dyDescent="0.25">
      <c r="A16" s="3">
        <v>29859</v>
      </c>
      <c r="B16" s="4">
        <v>412.89221241992948</v>
      </c>
      <c r="C16" s="4">
        <v>483.74400387967592</v>
      </c>
      <c r="D16" s="4">
        <v>419.99546227413248</v>
      </c>
      <c r="E16" s="33">
        <f>IF(ISNUMBER(F_Udlaan_Bred_Smal[[#This Row],[BNP]]),F_Udlaan_Bred_Smal[[#This Row],[Udlån, smal definition]]/F_Udlaan_Bred_Smal[[#This Row],[BNP]]*100,NA())</f>
        <v>98.308731762066827</v>
      </c>
      <c r="F16" s="33">
        <f>IF(ISNUMBER(F_Udlaan_Bred_Smal[[#This Row],[Udlån, bred definition]]),F_Udlaan_Bred_Smal[[#This Row],[Udlån, bred definition]]/F_Udlaan_Bred_Smal[[#This Row],[BNP]]*100,NA())</f>
        <v>115.17838818075955</v>
      </c>
    </row>
    <row r="17" spans="1:6" hidden="1" x14ac:dyDescent="0.25">
      <c r="A17" s="3">
        <v>29890</v>
      </c>
      <c r="B17" s="4">
        <v>412.01489016411807</v>
      </c>
      <c r="C17" s="4"/>
      <c r="D17" s="4"/>
      <c r="E17" s="33"/>
      <c r="F17" s="33"/>
    </row>
    <row r="18" spans="1:6" hidden="1" x14ac:dyDescent="0.25">
      <c r="A18" s="3">
        <v>29920</v>
      </c>
      <c r="B18" s="4">
        <v>413.20096767478515</v>
      </c>
      <c r="C18" s="4"/>
      <c r="D18" s="4"/>
      <c r="E18" s="33"/>
      <c r="F18" s="33"/>
    </row>
    <row r="19" spans="1:6" x14ac:dyDescent="0.25">
      <c r="A19" s="3">
        <v>29951</v>
      </c>
      <c r="B19" s="4">
        <v>419.08037275507536</v>
      </c>
      <c r="C19" s="4">
        <v>490.88399588089516</v>
      </c>
      <c r="D19" s="4">
        <v>431.73393523882879</v>
      </c>
      <c r="E19" s="33">
        <f>IF(ISNUMBER(F_Udlaan_Bred_Smal[[#This Row],[BNP]]),F_Udlaan_Bred_Smal[[#This Row],[Udlån, smal definition]]/F_Udlaan_Bred_Smal[[#This Row],[BNP]]*100,NA())</f>
        <v>97.06912951451136</v>
      </c>
      <c r="F19" s="33">
        <f>IF(ISNUMBER(F_Udlaan_Bred_Smal[[#This Row],[Udlån, bred definition]]),F_Udlaan_Bred_Smal[[#This Row],[Udlån, bred definition]]/F_Udlaan_Bred_Smal[[#This Row],[BNP]]*100,NA())</f>
        <v>113.70058172734218</v>
      </c>
    </row>
    <row r="20" spans="1:6" hidden="1" x14ac:dyDescent="0.25">
      <c r="A20" s="3">
        <v>29982</v>
      </c>
      <c r="B20" s="4">
        <v>418.24567807751083</v>
      </c>
      <c r="C20" s="4"/>
      <c r="D20" s="4"/>
      <c r="E20" s="33"/>
      <c r="F20" s="33"/>
    </row>
    <row r="21" spans="1:6" hidden="1" x14ac:dyDescent="0.25">
      <c r="A21" s="3">
        <v>30010</v>
      </c>
      <c r="B21" s="4">
        <v>421.15622872532981</v>
      </c>
      <c r="C21" s="4"/>
      <c r="D21" s="4"/>
      <c r="E21" s="33"/>
      <c r="F21" s="33"/>
    </row>
    <row r="22" spans="1:6" x14ac:dyDescent="0.25">
      <c r="A22" s="3">
        <v>30041</v>
      </c>
      <c r="B22" s="4">
        <v>425.89102075892743</v>
      </c>
      <c r="C22" s="4">
        <v>499.38476929530964</v>
      </c>
      <c r="D22" s="4">
        <v>444.67079560332093</v>
      </c>
      <c r="E22" s="33">
        <f>IF(ISNUMBER(F_Udlaan_Bred_Smal[[#This Row],[BNP]]),F_Udlaan_Bred_Smal[[#This Row],[Udlån, smal definition]]/F_Udlaan_Bred_Smal[[#This Row],[BNP]]*100,NA())</f>
        <v>95.776701544135932</v>
      </c>
      <c r="F22" s="33">
        <f>IF(ISNUMBER(F_Udlaan_Bred_Smal[[#This Row],[Udlån, bred definition]]),F_Udlaan_Bred_Smal[[#This Row],[Udlån, bred definition]]/F_Udlaan_Bred_Smal[[#This Row],[BNP]]*100,NA())</f>
        <v>112.30437758291588</v>
      </c>
    </row>
    <row r="23" spans="1:6" hidden="1" x14ac:dyDescent="0.25">
      <c r="A23" s="3">
        <v>30071</v>
      </c>
      <c r="B23" s="4">
        <v>426.15741930493056</v>
      </c>
      <c r="C23" s="4"/>
      <c r="D23" s="4"/>
      <c r="E23" s="33"/>
      <c r="F23" s="33"/>
    </row>
    <row r="24" spans="1:6" hidden="1" x14ac:dyDescent="0.25">
      <c r="A24" s="3">
        <v>30102</v>
      </c>
      <c r="B24" s="4">
        <v>430.18148447470764</v>
      </c>
      <c r="C24" s="4"/>
      <c r="D24" s="4"/>
      <c r="E24" s="33"/>
      <c r="F24" s="33"/>
    </row>
    <row r="25" spans="1:6" x14ac:dyDescent="0.25">
      <c r="A25" s="3">
        <v>30132</v>
      </c>
      <c r="B25" s="4">
        <v>436.51136192790591</v>
      </c>
      <c r="C25" s="4">
        <v>512.10534139197807</v>
      </c>
      <c r="D25" s="4">
        <v>460.24441417847078</v>
      </c>
      <c r="E25" s="33">
        <f>IF(ISNUMBER(F_Udlaan_Bred_Smal[[#This Row],[BNP]]),F_Udlaan_Bred_Smal[[#This Row],[Udlån, smal definition]]/F_Udlaan_Bred_Smal[[#This Row],[BNP]]*100,NA())</f>
        <v>94.843380708285622</v>
      </c>
      <c r="F25" s="33">
        <f>IF(ISNUMBER(F_Udlaan_Bred_Smal[[#This Row],[Udlån, bred definition]]),F_Udlaan_Bred_Smal[[#This Row],[Udlån, bred definition]]/F_Udlaan_Bred_Smal[[#This Row],[BNP]]*100,NA())</f>
        <v>111.26812745920627</v>
      </c>
    </row>
    <row r="26" spans="1:6" hidden="1" x14ac:dyDescent="0.25">
      <c r="A26" s="3">
        <v>30163</v>
      </c>
      <c r="B26" s="4">
        <v>434.0094035893618</v>
      </c>
      <c r="C26" s="4"/>
      <c r="D26" s="4"/>
      <c r="E26" s="33"/>
      <c r="F26" s="33"/>
    </row>
    <row r="27" spans="1:6" hidden="1" x14ac:dyDescent="0.25">
      <c r="A27" s="3">
        <v>30194</v>
      </c>
      <c r="B27" s="4">
        <v>436.36360371129143</v>
      </c>
      <c r="C27" s="4"/>
      <c r="D27" s="4"/>
      <c r="E27" s="33"/>
      <c r="F27" s="33"/>
    </row>
    <row r="28" spans="1:6" x14ac:dyDescent="0.25">
      <c r="A28" s="3">
        <v>30224</v>
      </c>
      <c r="B28" s="4">
        <v>442.38158330838399</v>
      </c>
      <c r="C28" s="4">
        <v>519.20720251080979</v>
      </c>
      <c r="D28" s="4">
        <v>476.3691039380725</v>
      </c>
      <c r="E28" s="33">
        <f>IF(ISNUMBER(F_Udlaan_Bred_Smal[[#This Row],[BNP]]),F_Udlaan_Bred_Smal[[#This Row],[Udlån, smal definition]]/F_Udlaan_Bred_Smal[[#This Row],[BNP]]*100,NA())</f>
        <v>92.86529702520194</v>
      </c>
      <c r="F28" s="33">
        <f>IF(ISNUMBER(F_Udlaan_Bred_Smal[[#This Row],[Udlån, bred definition]]),F_Udlaan_Bred_Smal[[#This Row],[Udlån, bred definition]]/F_Udlaan_Bred_Smal[[#This Row],[BNP]]*100,NA())</f>
        <v>108.99262740144169</v>
      </c>
    </row>
    <row r="29" spans="1:6" hidden="1" x14ac:dyDescent="0.25">
      <c r="A29" s="3">
        <v>30255</v>
      </c>
      <c r="B29" s="4">
        <v>440.78466883324029</v>
      </c>
      <c r="C29" s="4"/>
      <c r="D29" s="4"/>
      <c r="E29" s="33"/>
      <c r="F29" s="33"/>
    </row>
    <row r="30" spans="1:6" hidden="1" x14ac:dyDescent="0.25">
      <c r="A30" s="3">
        <v>30285</v>
      </c>
      <c r="B30" s="4">
        <v>441.15898360134827</v>
      </c>
      <c r="C30" s="4"/>
      <c r="D30" s="4"/>
      <c r="E30" s="33"/>
      <c r="F30" s="33"/>
    </row>
    <row r="31" spans="1:6" x14ac:dyDescent="0.25">
      <c r="A31" s="3">
        <v>30316</v>
      </c>
      <c r="B31" s="4">
        <v>446.67144870198979</v>
      </c>
      <c r="C31" s="4">
        <v>524.0478356105757</v>
      </c>
      <c r="D31" s="4">
        <v>491.63704662173507</v>
      </c>
      <c r="E31" s="33">
        <f>IF(ISNUMBER(F_Udlaan_Bred_Smal[[#This Row],[BNP]]),F_Udlaan_Bred_Smal[[#This Row],[Udlån, smal definition]]/F_Udlaan_Bred_Smal[[#This Row],[BNP]]*100,NA())</f>
        <v>90.853903661507076</v>
      </c>
      <c r="F31" s="33">
        <f>IF(ISNUMBER(F_Udlaan_Bred_Smal[[#This Row],[Udlån, bred definition]]),F_Udlaan_Bred_Smal[[#This Row],[Udlån, bred definition]]/F_Udlaan_Bred_Smal[[#This Row],[BNP]]*100,NA())</f>
        <v>106.59242203400865</v>
      </c>
    </row>
    <row r="32" spans="1:6" hidden="1" x14ac:dyDescent="0.25">
      <c r="A32" s="3">
        <v>30347</v>
      </c>
      <c r="B32" s="4">
        <v>445.08002835866239</v>
      </c>
      <c r="C32" s="4"/>
      <c r="D32" s="4"/>
      <c r="E32" s="33"/>
      <c r="F32" s="33"/>
    </row>
    <row r="33" spans="1:6" hidden="1" x14ac:dyDescent="0.25">
      <c r="A33" s="3">
        <v>30375</v>
      </c>
      <c r="B33" s="4">
        <v>448.14354003848081</v>
      </c>
      <c r="C33" s="4"/>
      <c r="D33" s="4"/>
      <c r="E33" s="33"/>
      <c r="F33" s="33"/>
    </row>
    <row r="34" spans="1:6" x14ac:dyDescent="0.25">
      <c r="A34" s="3">
        <v>30406</v>
      </c>
      <c r="B34" s="4">
        <v>455.3077675007757</v>
      </c>
      <c r="C34" s="4">
        <v>534.50882102477044</v>
      </c>
      <c r="D34" s="4">
        <v>506.112681399351</v>
      </c>
      <c r="E34" s="33">
        <f>IF(ISNUMBER(F_Udlaan_Bred_Smal[[#This Row],[BNP]]),F_Udlaan_Bred_Smal[[#This Row],[Udlån, smal definition]]/F_Udlaan_Bred_Smal[[#This Row],[BNP]]*100,NA())</f>
        <v>89.96173860767432</v>
      </c>
      <c r="F34" s="33">
        <f>IF(ISNUMBER(F_Udlaan_Bred_Smal[[#This Row],[Udlån, bred definition]]),F_Udlaan_Bred_Smal[[#This Row],[Udlån, bred definition]]/F_Udlaan_Bred_Smal[[#This Row],[BNP]]*100,NA())</f>
        <v>105.61063586608954</v>
      </c>
    </row>
    <row r="35" spans="1:6" hidden="1" x14ac:dyDescent="0.25">
      <c r="A35" s="3">
        <v>30436</v>
      </c>
      <c r="B35" s="4">
        <v>458.38396566162203</v>
      </c>
      <c r="C35" s="4"/>
      <c r="D35" s="4"/>
      <c r="E35" s="33"/>
      <c r="F35" s="33"/>
    </row>
    <row r="36" spans="1:6" hidden="1" x14ac:dyDescent="0.25">
      <c r="A36" s="3">
        <v>30467</v>
      </c>
      <c r="B36" s="4">
        <v>462.78338995881694</v>
      </c>
      <c r="C36" s="4"/>
      <c r="D36" s="4"/>
      <c r="E36" s="33"/>
      <c r="F36" s="33"/>
    </row>
    <row r="37" spans="1:6" x14ac:dyDescent="0.25">
      <c r="A37" s="3">
        <v>30497</v>
      </c>
      <c r="B37" s="4">
        <v>471.88203895161121</v>
      </c>
      <c r="C37" s="4">
        <v>554.03179785547923</v>
      </c>
      <c r="D37" s="4">
        <v>519.51203604785383</v>
      </c>
      <c r="E37" s="33">
        <f>IF(ISNUMBER(F_Udlaan_Bred_Smal[[#This Row],[BNP]]),F_Udlaan_Bred_Smal[[#This Row],[Udlån, smal definition]]/F_Udlaan_Bred_Smal[[#This Row],[BNP]]*100,NA())</f>
        <v>90.831781789198956</v>
      </c>
      <c r="F37" s="33">
        <f>IF(ISNUMBER(F_Udlaan_Bred_Smal[[#This Row],[Udlån, bred definition]]),F_Udlaan_Bred_Smal[[#This Row],[Udlån, bred definition]]/F_Udlaan_Bred_Smal[[#This Row],[BNP]]*100,NA())</f>
        <v>106.6446510210296</v>
      </c>
    </row>
    <row r="38" spans="1:6" hidden="1" x14ac:dyDescent="0.25">
      <c r="A38" s="3">
        <v>30528</v>
      </c>
      <c r="B38" s="4">
        <v>471.4861449583222</v>
      </c>
      <c r="C38" s="4"/>
      <c r="D38" s="4"/>
      <c r="E38" s="33"/>
      <c r="F38" s="33"/>
    </row>
    <row r="39" spans="1:6" hidden="1" x14ac:dyDescent="0.25">
      <c r="A39" s="3">
        <v>30559</v>
      </c>
      <c r="B39" s="4">
        <v>473.66722020105516</v>
      </c>
      <c r="C39" s="4"/>
      <c r="D39" s="4"/>
      <c r="E39" s="33"/>
      <c r="F39" s="33"/>
    </row>
    <row r="40" spans="1:6" x14ac:dyDescent="0.25">
      <c r="A40" s="3">
        <v>30589</v>
      </c>
      <c r="B40" s="4">
        <v>482.0169845734373</v>
      </c>
      <c r="C40" s="4">
        <v>566.04925305228232</v>
      </c>
      <c r="D40" s="4">
        <v>529.55928681258752</v>
      </c>
      <c r="E40" s="33">
        <f>IF(ISNUMBER(F_Udlaan_Bred_Smal[[#This Row],[BNP]]),F_Udlaan_Bred_Smal[[#This Row],[Udlån, smal definition]]/F_Udlaan_Bred_Smal[[#This Row],[BNP]]*100,NA())</f>
        <v>91.022289019741891</v>
      </c>
      <c r="F40" s="33">
        <f>IF(ISNUMBER(F_Udlaan_Bred_Smal[[#This Row],[Udlån, bred definition]]),F_Udlaan_Bred_Smal[[#This Row],[Udlån, bred definition]]/F_Udlaan_Bred_Smal[[#This Row],[BNP]]*100,NA())</f>
        <v>106.89062908505062</v>
      </c>
    </row>
    <row r="41" spans="1:6" hidden="1" x14ac:dyDescent="0.25">
      <c r="A41" s="3">
        <v>30620</v>
      </c>
      <c r="B41" s="4">
        <v>482.92323261768883</v>
      </c>
      <c r="C41" s="4"/>
      <c r="D41" s="4"/>
      <c r="E41" s="33"/>
      <c r="F41" s="33"/>
    </row>
    <row r="42" spans="1:6" hidden="1" x14ac:dyDescent="0.25">
      <c r="A42" s="3">
        <v>30650</v>
      </c>
      <c r="B42" s="4">
        <v>487.12459119710354</v>
      </c>
      <c r="C42" s="4"/>
      <c r="D42" s="4"/>
      <c r="E42" s="33"/>
      <c r="F42" s="33"/>
    </row>
    <row r="43" spans="1:6" x14ac:dyDescent="0.25">
      <c r="A43" s="3">
        <v>30681</v>
      </c>
      <c r="B43" s="4">
        <v>497.78195009438627</v>
      </c>
      <c r="C43" s="4">
        <v>584.95068599998308</v>
      </c>
      <c r="D43" s="4">
        <v>542.80616148107674</v>
      </c>
      <c r="E43" s="33">
        <f>IF(ISNUMBER(F_Udlaan_Bred_Smal[[#This Row],[BNP]]),F_Udlaan_Bred_Smal[[#This Row],[Udlån, smal definition]]/F_Udlaan_Bred_Smal[[#This Row],[BNP]]*100,NA())</f>
        <v>91.705287341647079</v>
      </c>
      <c r="F43" s="33">
        <f>IF(ISNUMBER(F_Udlaan_Bred_Smal[[#This Row],[Udlån, bred definition]]),F_Udlaan_Bred_Smal[[#This Row],[Udlån, bred definition]]/F_Udlaan_Bred_Smal[[#This Row],[BNP]]*100,NA())</f>
        <v>107.76419420220151</v>
      </c>
    </row>
    <row r="44" spans="1:6" hidden="1" x14ac:dyDescent="0.25">
      <c r="A44" s="3">
        <v>30712</v>
      </c>
      <c r="B44" s="4">
        <v>500.7770759807197</v>
      </c>
      <c r="C44" s="4"/>
      <c r="D44" s="4"/>
      <c r="E44" s="33"/>
      <c r="F44" s="33"/>
    </row>
    <row r="45" spans="1:6" hidden="1" x14ac:dyDescent="0.25">
      <c r="A45" s="3">
        <v>30741</v>
      </c>
      <c r="B45" s="4">
        <v>506.8930564324225</v>
      </c>
      <c r="C45" s="4"/>
      <c r="D45" s="4"/>
      <c r="E45" s="33"/>
      <c r="F45" s="33"/>
    </row>
    <row r="46" spans="1:6" x14ac:dyDescent="0.25">
      <c r="A46" s="3">
        <v>30772</v>
      </c>
      <c r="B46" s="4">
        <v>516.2860842834848</v>
      </c>
      <c r="C46" s="4">
        <v>605.92676375593555</v>
      </c>
      <c r="D46" s="4">
        <v>556.54029728776311</v>
      </c>
      <c r="E46" s="33">
        <f>IF(ISNUMBER(F_Udlaan_Bred_Smal[[#This Row],[BNP]]),F_Udlaan_Bred_Smal[[#This Row],[Udlån, smal definition]]/F_Udlaan_Bred_Smal[[#This Row],[BNP]]*100,NA())</f>
        <v>92.767062295317572</v>
      </c>
      <c r="F46" s="33">
        <f>IF(ISNUMBER(F_Udlaan_Bred_Smal[[#This Row],[Udlån, bred definition]]),F_Udlaan_Bred_Smal[[#This Row],[Udlån, bred definition]]/F_Udlaan_Bred_Smal[[#This Row],[BNP]]*100,NA())</f>
        <v>108.87383478049153</v>
      </c>
    </row>
    <row r="47" spans="1:6" hidden="1" x14ac:dyDescent="0.25">
      <c r="A47" s="3">
        <v>30802</v>
      </c>
      <c r="B47" s="4">
        <v>521.47588647993098</v>
      </c>
      <c r="C47" s="4"/>
      <c r="D47" s="4"/>
      <c r="E47" s="33"/>
      <c r="F47" s="33"/>
    </row>
    <row r="48" spans="1:6" hidden="1" x14ac:dyDescent="0.25">
      <c r="A48" s="3">
        <v>30833</v>
      </c>
      <c r="B48" s="4">
        <v>527.23876790121903</v>
      </c>
      <c r="C48" s="4"/>
      <c r="D48" s="4"/>
      <c r="E48" s="33"/>
      <c r="F48" s="33"/>
    </row>
    <row r="49" spans="1:6" x14ac:dyDescent="0.25">
      <c r="A49" s="3">
        <v>30863</v>
      </c>
      <c r="B49" s="4">
        <v>540.78986573824932</v>
      </c>
      <c r="C49" s="4">
        <v>635.29539741117742</v>
      </c>
      <c r="D49" s="4">
        <v>570.19344423897201</v>
      </c>
      <c r="E49" s="33">
        <f>IF(ISNUMBER(F_Udlaan_Bred_Smal[[#This Row],[BNP]]),F_Udlaan_Bred_Smal[[#This Row],[Udlån, smal definition]]/F_Udlaan_Bred_Smal[[#This Row],[BNP]]*100,NA())</f>
        <v>94.843227540090851</v>
      </c>
      <c r="F49" s="33">
        <f>IF(ISNUMBER(F_Udlaan_Bred_Smal[[#This Row],[Udlån, bred definition]]),F_Udlaan_Bred_Smal[[#This Row],[Udlån, bred definition]]/F_Udlaan_Bred_Smal[[#This Row],[BNP]]*100,NA())</f>
        <v>111.41752046256792</v>
      </c>
    </row>
    <row r="50" spans="1:6" hidden="1" x14ac:dyDescent="0.25">
      <c r="A50" s="3">
        <v>30894</v>
      </c>
      <c r="B50" s="4">
        <v>541.14695128875621</v>
      </c>
      <c r="C50" s="4"/>
      <c r="D50" s="4"/>
      <c r="E50" s="33"/>
      <c r="F50" s="33"/>
    </row>
    <row r="51" spans="1:6" hidden="1" x14ac:dyDescent="0.25">
      <c r="A51" s="3">
        <v>30925</v>
      </c>
      <c r="B51" s="4">
        <v>548.03072537203116</v>
      </c>
      <c r="C51" s="4"/>
      <c r="D51" s="4"/>
      <c r="E51" s="33"/>
      <c r="F51" s="33"/>
    </row>
    <row r="52" spans="1:6" x14ac:dyDescent="0.25">
      <c r="A52" s="3">
        <v>30955</v>
      </c>
      <c r="B52" s="4">
        <v>556.43723569169197</v>
      </c>
      <c r="C52" s="4">
        <v>653.88762188824194</v>
      </c>
      <c r="D52" s="4">
        <v>585.40890301749062</v>
      </c>
      <c r="E52" s="33">
        <f>IF(ISNUMBER(F_Udlaan_Bred_Smal[[#This Row],[BNP]]),F_Udlaan_Bred_Smal[[#This Row],[Udlån, smal definition]]/F_Udlaan_Bred_Smal[[#This Row],[BNP]]*100,NA())</f>
        <v>95.051037458353619</v>
      </c>
      <c r="F52" s="33">
        <f>IF(ISNUMBER(F_Udlaan_Bred_Smal[[#This Row],[Udlån, bred definition]]),F_Udlaan_Bred_Smal[[#This Row],[Udlån, bred definition]]/F_Udlaan_Bred_Smal[[#This Row],[BNP]]*100,NA())</f>
        <v>111.69758753544363</v>
      </c>
    </row>
    <row r="53" spans="1:6" hidden="1" x14ac:dyDescent="0.25">
      <c r="A53" s="3">
        <v>30986</v>
      </c>
      <c r="B53" s="4">
        <v>558.86403826942728</v>
      </c>
      <c r="C53" s="4"/>
      <c r="D53" s="4"/>
      <c r="E53" s="33"/>
      <c r="F53" s="33"/>
    </row>
    <row r="54" spans="1:6" hidden="1" x14ac:dyDescent="0.25">
      <c r="A54" s="3">
        <v>31016</v>
      </c>
      <c r="B54" s="4">
        <v>563.62776588990062</v>
      </c>
      <c r="C54" s="4"/>
      <c r="D54" s="4"/>
      <c r="E54" s="33"/>
      <c r="F54" s="33"/>
    </row>
    <row r="55" spans="1:6" x14ac:dyDescent="0.25">
      <c r="A55" s="3">
        <v>31047</v>
      </c>
      <c r="B55" s="4">
        <v>576.29781201262222</v>
      </c>
      <c r="C55" s="4">
        <v>679.41389241237493</v>
      </c>
      <c r="D55" s="4">
        <v>598.56592895099573</v>
      </c>
      <c r="E55" s="33">
        <f>IF(ISNUMBER(F_Udlaan_Bred_Smal[[#This Row],[BNP]]),F_Udlaan_Bred_Smal[[#This Row],[Udlån, smal definition]]/F_Udlaan_Bred_Smal[[#This Row],[BNP]]*100,NA())</f>
        <v>96.279755351695513</v>
      </c>
      <c r="F55" s="33">
        <f>IF(ISNUMBER(F_Udlaan_Bred_Smal[[#This Row],[Udlån, bred definition]]),F_Udlaan_Bred_Smal[[#This Row],[Udlån, bred definition]]/F_Udlaan_Bred_Smal[[#This Row],[BNP]]*100,NA())</f>
        <v>113.50694377193631</v>
      </c>
    </row>
    <row r="56" spans="1:6" hidden="1" x14ac:dyDescent="0.25">
      <c r="A56" s="3">
        <v>31078</v>
      </c>
      <c r="B56" s="4">
        <v>576.01419548586171</v>
      </c>
      <c r="C56" s="4"/>
      <c r="D56" s="4"/>
      <c r="E56" s="33"/>
      <c r="F56" s="33"/>
    </row>
    <row r="57" spans="1:6" hidden="1" x14ac:dyDescent="0.25">
      <c r="A57" s="3">
        <v>31106</v>
      </c>
      <c r="B57" s="4">
        <v>583.63830562750638</v>
      </c>
      <c r="C57" s="4"/>
      <c r="D57" s="4"/>
      <c r="E57" s="33"/>
      <c r="F57" s="33"/>
    </row>
    <row r="58" spans="1:6" x14ac:dyDescent="0.25">
      <c r="A58" s="3">
        <v>31137</v>
      </c>
      <c r="B58" s="4">
        <v>595.62773961797188</v>
      </c>
      <c r="C58" s="4">
        <v>701.80951422430769</v>
      </c>
      <c r="D58" s="4">
        <v>609.65232285706202</v>
      </c>
      <c r="E58" s="33">
        <f>IF(ISNUMBER(F_Udlaan_Bred_Smal[[#This Row],[BNP]]),F_Udlaan_Bred_Smal[[#This Row],[Udlån, smal definition]]/F_Udlaan_Bred_Smal[[#This Row],[BNP]]*100,NA())</f>
        <v>97.699576838588001</v>
      </c>
      <c r="F58" s="33">
        <f>IF(ISNUMBER(F_Udlaan_Bred_Smal[[#This Row],[Udlån, bred definition]]),F_Udlaan_Bred_Smal[[#This Row],[Udlån, bred definition]]/F_Udlaan_Bred_Smal[[#This Row],[BNP]]*100,NA())</f>
        <v>115.11635204395878</v>
      </c>
    </row>
    <row r="59" spans="1:6" hidden="1" x14ac:dyDescent="0.25">
      <c r="A59" s="3">
        <v>31167</v>
      </c>
      <c r="B59" s="4">
        <v>600.23966596954381</v>
      </c>
      <c r="C59" s="4"/>
      <c r="D59" s="4"/>
      <c r="E59" s="33"/>
      <c r="F59" s="33"/>
    </row>
    <row r="60" spans="1:6" hidden="1" x14ac:dyDescent="0.25">
      <c r="A60" s="3">
        <v>31198</v>
      </c>
      <c r="B60" s="4">
        <v>607.6046208894893</v>
      </c>
      <c r="C60" s="4"/>
      <c r="D60" s="4"/>
      <c r="E60" s="33"/>
      <c r="F60" s="33"/>
    </row>
    <row r="61" spans="1:6" x14ac:dyDescent="0.25">
      <c r="A61" s="3">
        <v>31228</v>
      </c>
      <c r="B61" s="4">
        <v>623.11861092141248</v>
      </c>
      <c r="C61" s="4">
        <v>733.85433504069726</v>
      </c>
      <c r="D61" s="4">
        <v>621.58715309211334</v>
      </c>
      <c r="E61" s="33">
        <f>IF(ISNUMBER(F_Udlaan_Bred_Smal[[#This Row],[BNP]]),F_Udlaan_Bred_Smal[[#This Row],[Udlån, smal definition]]/F_Udlaan_Bred_Smal[[#This Row],[BNP]]*100,NA())</f>
        <v>100.24637861668808</v>
      </c>
      <c r="F61" s="33">
        <f>IF(ISNUMBER(F_Udlaan_Bred_Smal[[#This Row],[Udlån, bred definition]]),F_Udlaan_Bred_Smal[[#This Row],[Udlån, bred definition]]/F_Udlaan_Bred_Smal[[#This Row],[BNP]]*100,NA())</f>
        <v>118.06137424013765</v>
      </c>
    </row>
    <row r="62" spans="1:6" hidden="1" x14ac:dyDescent="0.25">
      <c r="A62" s="3">
        <v>31259</v>
      </c>
      <c r="B62" s="4">
        <v>618.54993380317455</v>
      </c>
      <c r="C62" s="4"/>
      <c r="D62" s="4"/>
      <c r="E62" s="33"/>
      <c r="F62" s="33"/>
    </row>
    <row r="63" spans="1:6" hidden="1" x14ac:dyDescent="0.25">
      <c r="A63" s="3">
        <v>31290</v>
      </c>
      <c r="B63" s="4">
        <v>627.3421422379347</v>
      </c>
      <c r="C63" s="4"/>
      <c r="D63" s="4"/>
      <c r="E63" s="33"/>
      <c r="F63" s="33"/>
    </row>
    <row r="64" spans="1:6" x14ac:dyDescent="0.25">
      <c r="A64" s="3">
        <v>31320</v>
      </c>
      <c r="B64" s="4">
        <v>639.83550525914677</v>
      </c>
      <c r="C64" s="4">
        <v>753.91642016465437</v>
      </c>
      <c r="D64" s="4">
        <v>634.89372365788802</v>
      </c>
      <c r="E64" s="33">
        <f>IF(ISNUMBER(F_Udlaan_Bred_Smal[[#This Row],[BNP]]),F_Udlaan_Bred_Smal[[#This Row],[Udlån, smal definition]]/F_Udlaan_Bred_Smal[[#This Row],[BNP]]*100,NA())</f>
        <v>100.77836359332505</v>
      </c>
      <c r="F64" s="33">
        <f>IF(ISNUMBER(F_Udlaan_Bred_Smal[[#This Row],[Udlån, bred definition]]),F_Udlaan_Bred_Smal[[#This Row],[Udlån, bred definition]]/F_Udlaan_Bred_Smal[[#This Row],[BNP]]*100,NA())</f>
        <v>118.74686929034782</v>
      </c>
    </row>
    <row r="65" spans="1:6" hidden="1" x14ac:dyDescent="0.25">
      <c r="A65" s="3">
        <v>31351</v>
      </c>
      <c r="B65" s="4">
        <v>649.2746305198151</v>
      </c>
      <c r="C65" s="4"/>
      <c r="D65" s="4"/>
      <c r="E65" s="33"/>
      <c r="F65" s="33"/>
    </row>
    <row r="66" spans="1:6" hidden="1" x14ac:dyDescent="0.25">
      <c r="A66" s="3">
        <v>31381</v>
      </c>
      <c r="B66" s="4">
        <v>667.45569630633543</v>
      </c>
      <c r="C66" s="4"/>
      <c r="D66" s="4"/>
      <c r="E66" s="33"/>
      <c r="F66" s="33"/>
    </row>
    <row r="67" spans="1:6" x14ac:dyDescent="0.25">
      <c r="A67" s="3">
        <v>31412</v>
      </c>
      <c r="B67" s="4">
        <v>698.8241511759586</v>
      </c>
      <c r="C67" s="4">
        <v>827.29151459595346</v>
      </c>
      <c r="D67" s="4">
        <v>651.16691512943248</v>
      </c>
      <c r="E67" s="33">
        <f>IF(ISNUMBER(F_Udlaan_Bred_Smal[[#This Row],[BNP]]),F_Udlaan_Bred_Smal[[#This Row],[Udlån, smal definition]]/F_Udlaan_Bred_Smal[[#This Row],[BNP]]*100,NA())</f>
        <v>107.31874346488462</v>
      </c>
      <c r="F67" s="33">
        <f>IF(ISNUMBER(F_Udlaan_Bred_Smal[[#This Row],[Udlån, bred definition]]),F_Udlaan_Bred_Smal[[#This Row],[Udlån, bred definition]]/F_Udlaan_Bred_Smal[[#This Row],[BNP]]*100,NA())</f>
        <v>127.04753502894303</v>
      </c>
    </row>
    <row r="68" spans="1:6" hidden="1" x14ac:dyDescent="0.25">
      <c r="A68" s="3">
        <v>31443</v>
      </c>
      <c r="B68" s="4">
        <v>698.88015121830392</v>
      </c>
      <c r="C68" s="4"/>
      <c r="D68" s="4"/>
      <c r="E68" s="33"/>
      <c r="F68" s="33"/>
    </row>
    <row r="69" spans="1:6" hidden="1" x14ac:dyDescent="0.25">
      <c r="A69" s="3">
        <v>31471</v>
      </c>
      <c r="B69" s="4">
        <v>711.6605082567803</v>
      </c>
      <c r="C69" s="4"/>
      <c r="D69" s="4"/>
      <c r="E69" s="33"/>
      <c r="F69" s="33"/>
    </row>
    <row r="70" spans="1:6" x14ac:dyDescent="0.25">
      <c r="A70" s="3">
        <v>31502</v>
      </c>
      <c r="B70" s="4">
        <v>729.16354847423872</v>
      </c>
      <c r="C70" s="4">
        <v>863.76838103382624</v>
      </c>
      <c r="D70" s="4">
        <v>668.54839469430476</v>
      </c>
      <c r="E70" s="33">
        <f>IF(ISNUMBER(F_Udlaan_Bred_Smal[[#This Row],[BNP]]),F_Udlaan_Bred_Smal[[#This Row],[Udlån, smal definition]]/F_Udlaan_Bred_Smal[[#This Row],[BNP]]*100,NA())</f>
        <v>109.06668152387837</v>
      </c>
      <c r="F70" s="33">
        <f>IF(ISNUMBER(F_Udlaan_Bred_Smal[[#This Row],[Udlån, bred definition]]),F_Udlaan_Bred_Smal[[#This Row],[Udlån, bred definition]]/F_Udlaan_Bred_Smal[[#This Row],[BNP]]*100,NA())</f>
        <v>129.20057663571032</v>
      </c>
    </row>
    <row r="71" spans="1:6" hidden="1" x14ac:dyDescent="0.25">
      <c r="A71" s="3">
        <v>31532</v>
      </c>
      <c r="B71" s="4">
        <v>737.73859063393411</v>
      </c>
      <c r="C71" s="4"/>
      <c r="D71" s="4"/>
      <c r="E71" s="33"/>
      <c r="F71" s="33"/>
    </row>
    <row r="72" spans="1:6" hidden="1" x14ac:dyDescent="0.25">
      <c r="A72" s="3">
        <v>31563</v>
      </c>
      <c r="B72" s="4">
        <v>745.5191459368059</v>
      </c>
      <c r="C72" s="4"/>
      <c r="D72" s="4"/>
      <c r="E72" s="33"/>
      <c r="F72" s="33"/>
    </row>
    <row r="73" spans="1:6" x14ac:dyDescent="0.25">
      <c r="A73" s="3">
        <v>31593</v>
      </c>
      <c r="B73" s="4">
        <v>772.14545601479983</v>
      </c>
      <c r="C73" s="4">
        <v>916.25446030182161</v>
      </c>
      <c r="D73" s="4">
        <v>686.1721277146911</v>
      </c>
      <c r="E73" s="33">
        <f>IF(ISNUMBER(F_Udlaan_Bred_Smal[[#This Row],[BNP]]),F_Udlaan_Bred_Smal[[#This Row],[Udlån, smal definition]]/F_Udlaan_Bred_Smal[[#This Row],[BNP]]*100,NA())</f>
        <v>112.52941132809408</v>
      </c>
      <c r="F73" s="33">
        <f>IF(ISNUMBER(F_Udlaan_Bred_Smal[[#This Row],[Udlån, bred definition]]),F_Udlaan_Bred_Smal[[#This Row],[Udlån, bred definition]]/F_Udlaan_Bred_Smal[[#This Row],[BNP]]*100,NA())</f>
        <v>133.53128512424774</v>
      </c>
    </row>
    <row r="74" spans="1:6" hidden="1" x14ac:dyDescent="0.25">
      <c r="A74" s="3">
        <v>31624</v>
      </c>
      <c r="B74" s="4">
        <v>771.31898677704976</v>
      </c>
      <c r="C74" s="4"/>
      <c r="D74" s="4"/>
      <c r="E74" s="33"/>
      <c r="F74" s="33"/>
    </row>
    <row r="75" spans="1:6" hidden="1" x14ac:dyDescent="0.25">
      <c r="A75" s="3">
        <v>31655</v>
      </c>
      <c r="B75" s="4">
        <v>780.07175343628955</v>
      </c>
      <c r="C75" s="4"/>
      <c r="D75" s="4"/>
      <c r="E75" s="33"/>
      <c r="F75" s="33"/>
    </row>
    <row r="76" spans="1:6" x14ac:dyDescent="0.25">
      <c r="A76" s="3">
        <v>31685</v>
      </c>
      <c r="B76" s="4">
        <v>796.38876091393877</v>
      </c>
      <c r="C76" s="4">
        <v>941.43926413531017</v>
      </c>
      <c r="D76" s="4">
        <v>696.49065723115791</v>
      </c>
      <c r="E76" s="33">
        <f>IF(ISNUMBER(F_Udlaan_Bred_Smal[[#This Row],[BNP]]),F_Udlaan_Bred_Smal[[#This Row],[Udlån, smal definition]]/F_Udlaan_Bred_Smal[[#This Row],[BNP]]*100,NA())</f>
        <v>114.34306442528859</v>
      </c>
      <c r="F76" s="33">
        <f>IF(ISNUMBER(F_Udlaan_Bred_Smal[[#This Row],[Udlån, bred definition]]),F_Udlaan_Bred_Smal[[#This Row],[Udlån, bred definition]]/F_Udlaan_Bred_Smal[[#This Row],[BNP]]*100,NA())</f>
        <v>135.16897238477335</v>
      </c>
    </row>
    <row r="77" spans="1:6" hidden="1" x14ac:dyDescent="0.25">
      <c r="A77" s="3">
        <v>31716</v>
      </c>
      <c r="B77" s="4">
        <v>799.29271983282831</v>
      </c>
      <c r="C77" s="4"/>
      <c r="D77" s="4"/>
      <c r="E77" s="33"/>
      <c r="F77" s="33"/>
    </row>
    <row r="78" spans="1:6" hidden="1" x14ac:dyDescent="0.25">
      <c r="A78" s="3">
        <v>31746</v>
      </c>
      <c r="B78" s="4">
        <v>806.55030703752436</v>
      </c>
      <c r="C78" s="4"/>
      <c r="D78" s="4"/>
      <c r="E78" s="33"/>
      <c r="F78" s="33"/>
    </row>
    <row r="79" spans="1:6" x14ac:dyDescent="0.25">
      <c r="A79" s="3">
        <v>31777</v>
      </c>
      <c r="B79" s="4">
        <v>835.28338215306258</v>
      </c>
      <c r="C79" s="4">
        <v>990.49169667799106</v>
      </c>
      <c r="D79" s="4">
        <v>706.11715640175566</v>
      </c>
      <c r="E79" s="33">
        <f>IF(ISNUMBER(F_Udlaan_Bred_Smal[[#This Row],[BNP]]),F_Udlaan_Bred_Smal[[#This Row],[Udlån, smal definition]]/F_Udlaan_Bred_Smal[[#This Row],[BNP]]*100,NA())</f>
        <v>118.29246387518957</v>
      </c>
      <c r="F79" s="33">
        <f>IF(ISNUMBER(F_Udlaan_Bred_Smal[[#This Row],[Udlån, bred definition]]),F_Udlaan_Bred_Smal[[#This Row],[Udlån, bred definition]]/F_Udlaan_Bred_Smal[[#This Row],[BNP]]*100,NA())</f>
        <v>140.27299686717092</v>
      </c>
    </row>
    <row r="80" spans="1:6" hidden="1" x14ac:dyDescent="0.25">
      <c r="A80" s="3">
        <v>31808</v>
      </c>
      <c r="B80" s="4">
        <v>822.52195325597609</v>
      </c>
      <c r="C80" s="4"/>
      <c r="D80" s="4"/>
      <c r="E80" s="33"/>
      <c r="F80" s="33"/>
    </row>
    <row r="81" spans="1:6" hidden="1" x14ac:dyDescent="0.25">
      <c r="A81" s="3">
        <v>31836</v>
      </c>
      <c r="B81" s="4">
        <v>827.57787217195994</v>
      </c>
      <c r="C81" s="4"/>
      <c r="D81" s="4"/>
      <c r="E81" s="33"/>
      <c r="F81" s="33"/>
    </row>
    <row r="82" spans="1:6" x14ac:dyDescent="0.25">
      <c r="A82" s="3">
        <v>31867</v>
      </c>
      <c r="B82" s="4">
        <v>844.29640007144167</v>
      </c>
      <c r="C82" s="4">
        <v>1000.1407757530964</v>
      </c>
      <c r="D82" s="4">
        <v>710.96424112028058</v>
      </c>
      <c r="E82" s="33">
        <f>IF(ISNUMBER(F_Udlaan_Bred_Smal[[#This Row],[BNP]]),F_Udlaan_Bred_Smal[[#This Row],[Udlån, smal definition]]/F_Udlaan_Bred_Smal[[#This Row],[BNP]]*100,NA())</f>
        <v>118.75370816696307</v>
      </c>
      <c r="F82" s="33">
        <f>IF(ISNUMBER(F_Udlaan_Bred_Smal[[#This Row],[Udlån, bred definition]]),F_Udlaan_Bred_Smal[[#This Row],[Udlån, bred definition]]/F_Udlaan_Bred_Smal[[#This Row],[BNP]]*100,NA())</f>
        <v>140.67385079412077</v>
      </c>
    </row>
    <row r="83" spans="1:6" hidden="1" x14ac:dyDescent="0.25">
      <c r="A83" s="3">
        <v>31897</v>
      </c>
      <c r="B83" s="4">
        <v>844.24757500873056</v>
      </c>
      <c r="C83" s="4"/>
      <c r="D83" s="4"/>
      <c r="E83" s="33"/>
      <c r="F83" s="33"/>
    </row>
    <row r="84" spans="1:6" hidden="1" x14ac:dyDescent="0.25">
      <c r="A84" s="3">
        <v>31928</v>
      </c>
      <c r="B84" s="4">
        <v>848.58311877781023</v>
      </c>
      <c r="C84" s="4"/>
      <c r="D84" s="4"/>
      <c r="E84" s="33"/>
      <c r="F84" s="33"/>
    </row>
    <row r="85" spans="1:6" x14ac:dyDescent="0.25">
      <c r="A85" s="3">
        <v>31958</v>
      </c>
      <c r="B85" s="4">
        <v>873.53512742656028</v>
      </c>
      <c r="C85" s="4">
        <v>1037.2055542589515</v>
      </c>
      <c r="D85" s="4">
        <v>721.85313944114887</v>
      </c>
      <c r="E85" s="33">
        <f>IF(ISNUMBER(F_Udlaan_Bred_Smal[[#This Row],[BNP]]),F_Udlaan_Bred_Smal[[#This Row],[Udlån, smal definition]]/F_Udlaan_Bred_Smal[[#This Row],[BNP]]*100,NA())</f>
        <v>121.01285977682967</v>
      </c>
      <c r="F85" s="33">
        <f>IF(ISNUMBER(F_Udlaan_Bred_Smal[[#This Row],[Udlån, bred definition]]),F_Udlaan_Bred_Smal[[#This Row],[Udlån, bred definition]]/F_Udlaan_Bred_Smal[[#This Row],[BNP]]*100,NA())</f>
        <v>143.68650596462672</v>
      </c>
    </row>
    <row r="86" spans="1:6" hidden="1" x14ac:dyDescent="0.25">
      <c r="A86" s="3">
        <v>31989</v>
      </c>
      <c r="B86" s="4">
        <v>863.59801723719841</v>
      </c>
      <c r="C86" s="4"/>
      <c r="D86" s="4"/>
      <c r="E86" s="33"/>
      <c r="F86" s="33"/>
    </row>
    <row r="87" spans="1:6" hidden="1" x14ac:dyDescent="0.25">
      <c r="A87" s="3">
        <v>32020</v>
      </c>
      <c r="B87" s="4">
        <v>873.36817218569718</v>
      </c>
      <c r="C87" s="4"/>
      <c r="D87" s="4"/>
      <c r="E87" s="33"/>
      <c r="F87" s="33"/>
    </row>
    <row r="88" spans="1:6" x14ac:dyDescent="0.25">
      <c r="A88" s="3">
        <v>32050</v>
      </c>
      <c r="B88" s="4">
        <v>892.5476696172891</v>
      </c>
      <c r="C88" s="4">
        <v>1059.3866452287755</v>
      </c>
      <c r="D88" s="4">
        <v>729.61886634515372</v>
      </c>
      <c r="E88" s="33">
        <f>IF(ISNUMBER(F_Udlaan_Bred_Smal[[#This Row],[BNP]]),F_Udlaan_Bred_Smal[[#This Row],[Udlån, smal definition]]/F_Udlaan_Bred_Smal[[#This Row],[BNP]]*100,NA())</f>
        <v>122.33067301127878</v>
      </c>
      <c r="F88" s="33">
        <f>IF(ISNUMBER(F_Udlaan_Bred_Smal[[#This Row],[Udlån, bred definition]]),F_Udlaan_Bred_Smal[[#This Row],[Udlån, bred definition]]/F_Udlaan_Bred_Smal[[#This Row],[BNP]]*100,NA())</f>
        <v>145.19726587327878</v>
      </c>
    </row>
    <row r="89" spans="1:6" hidden="1" x14ac:dyDescent="0.25">
      <c r="A89" s="3">
        <v>32081</v>
      </c>
      <c r="B89" s="4">
        <v>894.12618621353579</v>
      </c>
      <c r="C89" s="4"/>
      <c r="D89" s="4"/>
      <c r="E89" s="33"/>
      <c r="F89" s="33"/>
    </row>
    <row r="90" spans="1:6" hidden="1" x14ac:dyDescent="0.25">
      <c r="A90" s="3">
        <v>32111</v>
      </c>
      <c r="B90" s="4">
        <v>904.44627612683848</v>
      </c>
      <c r="C90" s="4"/>
      <c r="D90" s="4"/>
      <c r="E90" s="33"/>
      <c r="F90" s="33"/>
    </row>
    <row r="91" spans="1:6" x14ac:dyDescent="0.25">
      <c r="A91" s="3">
        <v>32142</v>
      </c>
      <c r="B91" s="4">
        <v>933.33136695567725</v>
      </c>
      <c r="C91" s="4">
        <v>1113.5479244329013</v>
      </c>
      <c r="D91" s="4">
        <v>741.51589590099843</v>
      </c>
      <c r="E91" s="33">
        <f>IF(ISNUMBER(F_Udlaan_Bred_Smal[[#This Row],[BNP]]),F_Udlaan_Bred_Smal[[#This Row],[Udlån, smal definition]]/F_Udlaan_Bred_Smal[[#This Row],[BNP]]*100,NA())</f>
        <v>125.86801875927533</v>
      </c>
      <c r="F91" s="33">
        <f>IF(ISNUMBER(F_Udlaan_Bred_Smal[[#This Row],[Udlån, bred definition]]),F_Udlaan_Bred_Smal[[#This Row],[Udlån, bred definition]]/F_Udlaan_Bred_Smal[[#This Row],[BNP]]*100,NA())</f>
        <v>150.17182107469935</v>
      </c>
    </row>
    <row r="92" spans="1:6" hidden="1" x14ac:dyDescent="0.25">
      <c r="A92" s="3">
        <v>32173</v>
      </c>
      <c r="B92" s="4">
        <v>922.03020029873119</v>
      </c>
      <c r="C92" s="4"/>
      <c r="D92" s="4"/>
      <c r="E92" s="33"/>
      <c r="F92" s="33"/>
    </row>
    <row r="93" spans="1:6" hidden="1" x14ac:dyDescent="0.25">
      <c r="A93" s="3">
        <v>32202</v>
      </c>
      <c r="B93" s="4">
        <v>925.25691270494212</v>
      </c>
      <c r="C93" s="4"/>
      <c r="D93" s="4"/>
      <c r="E93" s="33"/>
      <c r="F93" s="33"/>
    </row>
    <row r="94" spans="1:6" x14ac:dyDescent="0.25">
      <c r="A94" s="3">
        <v>32233</v>
      </c>
      <c r="B94" s="4">
        <v>941.91672936008877</v>
      </c>
      <c r="C94" s="4">
        <v>1123.3888631270552</v>
      </c>
      <c r="D94" s="4">
        <v>754.11372281270587</v>
      </c>
      <c r="E94" s="33">
        <f>IF(ISNUMBER(F_Udlaan_Bred_Smal[[#This Row],[BNP]]),F_Udlaan_Bred_Smal[[#This Row],[Udlån, smal definition]]/F_Udlaan_Bred_Smal[[#This Row],[BNP]]*100,NA())</f>
        <v>124.90380440855951</v>
      </c>
      <c r="F94" s="33">
        <f>IF(ISNUMBER(F_Udlaan_Bred_Smal[[#This Row],[Udlån, bred definition]]),F_Udlaan_Bred_Smal[[#This Row],[Udlån, bred definition]]/F_Udlaan_Bred_Smal[[#This Row],[BNP]]*100,NA())</f>
        <v>148.96809713752731</v>
      </c>
    </row>
    <row r="95" spans="1:6" hidden="1" x14ac:dyDescent="0.25">
      <c r="A95" s="3">
        <v>32263</v>
      </c>
      <c r="B95" s="4">
        <v>939.78698802006363</v>
      </c>
      <c r="C95" s="4"/>
      <c r="D95" s="4"/>
      <c r="E95" s="33"/>
      <c r="F95" s="33"/>
    </row>
    <row r="96" spans="1:6" hidden="1" x14ac:dyDescent="0.25">
      <c r="A96" s="3">
        <v>32294</v>
      </c>
      <c r="B96" s="4">
        <v>939.01755770369823</v>
      </c>
      <c r="C96" s="4"/>
      <c r="D96" s="4"/>
      <c r="E96" s="33"/>
      <c r="F96" s="33"/>
    </row>
    <row r="97" spans="1:6" x14ac:dyDescent="0.25">
      <c r="A97" s="3">
        <v>32324</v>
      </c>
      <c r="B97" s="4">
        <v>959.65896053268762</v>
      </c>
      <c r="C97" s="4">
        <v>1147.1115931561824</v>
      </c>
      <c r="D97" s="4">
        <v>760.3442689107427</v>
      </c>
      <c r="E97" s="33">
        <f>IF(ISNUMBER(F_Udlaan_Bred_Smal[[#This Row],[BNP]]),F_Udlaan_Bred_Smal[[#This Row],[Udlån, smal definition]]/F_Udlaan_Bred_Smal[[#This Row],[BNP]]*100,NA())</f>
        <v>126.21374287564238</v>
      </c>
      <c r="F97" s="33">
        <f>IF(ISNUMBER(F_Udlaan_Bred_Smal[[#This Row],[Udlån, bred definition]]),F_Udlaan_Bred_Smal[[#This Row],[Udlån, bred definition]]/F_Udlaan_Bred_Smal[[#This Row],[BNP]]*100,NA())</f>
        <v>150.86739521289698</v>
      </c>
    </row>
    <row r="98" spans="1:6" hidden="1" x14ac:dyDescent="0.25">
      <c r="A98" s="3">
        <v>32355</v>
      </c>
      <c r="B98" s="4">
        <v>957.72847853589428</v>
      </c>
      <c r="C98" s="4"/>
      <c r="D98" s="4"/>
      <c r="E98" s="33"/>
      <c r="F98" s="33"/>
    </row>
    <row r="99" spans="1:6" hidden="1" x14ac:dyDescent="0.25">
      <c r="A99" s="3">
        <v>32386</v>
      </c>
      <c r="B99" s="4">
        <v>962.78765909831543</v>
      </c>
      <c r="C99" s="4"/>
      <c r="D99" s="4"/>
      <c r="E99" s="33"/>
      <c r="F99" s="33"/>
    </row>
    <row r="100" spans="1:6" x14ac:dyDescent="0.25">
      <c r="A100" s="3">
        <v>32416</v>
      </c>
      <c r="B100" s="4">
        <v>976.45676279139821</v>
      </c>
      <c r="C100" s="4">
        <v>1168.4676389326619</v>
      </c>
      <c r="D100" s="4">
        <v>768.23718878259331</v>
      </c>
      <c r="E100" s="33">
        <f>IF(ISNUMBER(F_Udlaan_Bred_Smal[[#This Row],[BNP]]),F_Udlaan_Bred_Smal[[#This Row],[Udlån, smal definition]]/F_Udlaan_Bred_Smal[[#This Row],[BNP]]*100,NA())</f>
        <v>127.10355304964673</v>
      </c>
      <c r="F100" s="33">
        <f>IF(ISNUMBER(F_Udlaan_Bred_Smal[[#This Row],[Udlån, bred definition]]),F_Udlaan_Bred_Smal[[#This Row],[Udlån, bred definition]]/F_Udlaan_Bred_Smal[[#This Row],[BNP]]*100,NA())</f>
        <v>152.09725017143521</v>
      </c>
    </row>
    <row r="101" spans="1:6" hidden="1" x14ac:dyDescent="0.25">
      <c r="A101" s="3">
        <v>32447</v>
      </c>
      <c r="B101" s="4">
        <v>977.50604908052105</v>
      </c>
      <c r="C101" s="4"/>
      <c r="D101" s="4"/>
      <c r="E101" s="33"/>
      <c r="F101" s="33"/>
    </row>
    <row r="102" spans="1:6" hidden="1" x14ac:dyDescent="0.25">
      <c r="A102" s="3">
        <v>32477</v>
      </c>
      <c r="B102" s="4">
        <v>981.7488000066835</v>
      </c>
      <c r="C102" s="4"/>
      <c r="D102" s="4"/>
      <c r="E102" s="33"/>
      <c r="F102" s="33"/>
    </row>
    <row r="103" spans="1:6" x14ac:dyDescent="0.25">
      <c r="A103" s="3">
        <v>32508</v>
      </c>
      <c r="B103" s="4">
        <v>1008.841327509821</v>
      </c>
      <c r="C103" s="4">
        <v>1214.9743258151548</v>
      </c>
      <c r="D103" s="4">
        <v>775.65023794075751</v>
      </c>
      <c r="E103" s="33">
        <f>IF(ISNUMBER(F_Udlaan_Bred_Smal[[#This Row],[BNP]]),F_Udlaan_Bred_Smal[[#This Row],[Udlån, smal definition]]/F_Udlaan_Bred_Smal[[#This Row],[BNP]]*100,NA())</f>
        <v>130.06394869266759</v>
      </c>
      <c r="F103" s="33">
        <f>IF(ISNUMBER(F_Udlaan_Bred_Smal[[#This Row],[Udlån, bred definition]]),F_Udlaan_Bred_Smal[[#This Row],[Udlån, bred definition]]/F_Udlaan_Bred_Smal[[#This Row],[BNP]]*100,NA())</f>
        <v>156.63945762986432</v>
      </c>
    </row>
    <row r="104" spans="1:6" hidden="1" x14ac:dyDescent="0.25">
      <c r="A104" s="3">
        <v>32539</v>
      </c>
      <c r="B104" s="4">
        <v>990.33299648416028</v>
      </c>
      <c r="C104" s="4"/>
      <c r="D104" s="4"/>
      <c r="E104" s="33"/>
      <c r="F104" s="33"/>
    </row>
    <row r="105" spans="1:6" hidden="1" x14ac:dyDescent="0.25">
      <c r="A105" s="3">
        <v>32567</v>
      </c>
      <c r="B105" s="4">
        <v>998.17709472687955</v>
      </c>
      <c r="C105" s="4"/>
      <c r="D105" s="4"/>
      <c r="E105" s="33"/>
      <c r="F105" s="33"/>
    </row>
    <row r="106" spans="1:6" x14ac:dyDescent="0.25">
      <c r="A106" s="3">
        <v>32598</v>
      </c>
      <c r="B106" s="4">
        <v>1012.783510801866</v>
      </c>
      <c r="C106" s="4">
        <v>1219.8546857726606</v>
      </c>
      <c r="D106" s="4">
        <v>787.51496244806651</v>
      </c>
      <c r="E106" s="33">
        <f>IF(ISNUMBER(F_Udlaan_Bred_Smal[[#This Row],[BNP]]),F_Udlaan_Bred_Smal[[#This Row],[Udlån, smal definition]]/F_Udlaan_Bred_Smal[[#This Row],[BNP]]*100,NA())</f>
        <v>128.60498645683256</v>
      </c>
      <c r="F106" s="33">
        <f>IF(ISNUMBER(F_Udlaan_Bred_Smal[[#This Row],[Udlån, bred definition]]),F_Udlaan_Bred_Smal[[#This Row],[Udlån, bred definition]]/F_Udlaan_Bred_Smal[[#This Row],[BNP]]*100,NA())</f>
        <v>154.89923924500738</v>
      </c>
    </row>
    <row r="107" spans="1:6" hidden="1" x14ac:dyDescent="0.25">
      <c r="A107" s="3">
        <v>32628</v>
      </c>
      <c r="B107" s="4">
        <v>1008.1787012416078</v>
      </c>
      <c r="C107" s="4"/>
      <c r="D107" s="4"/>
      <c r="E107" s="33"/>
      <c r="F107" s="33"/>
    </row>
    <row r="108" spans="1:6" hidden="1" x14ac:dyDescent="0.25">
      <c r="A108" s="3">
        <v>32659</v>
      </c>
      <c r="B108" s="4">
        <v>1010.0662596045752</v>
      </c>
      <c r="C108" s="4"/>
      <c r="D108" s="4"/>
      <c r="E108" s="33"/>
      <c r="F108" s="33"/>
    </row>
    <row r="109" spans="1:6" x14ac:dyDescent="0.25">
      <c r="A109" s="3">
        <v>32689</v>
      </c>
      <c r="B109" s="4">
        <v>1030.6478569110523</v>
      </c>
      <c r="C109" s="4">
        <v>1242.9590858022839</v>
      </c>
      <c r="D109" s="4">
        <v>798.14314778349751</v>
      </c>
      <c r="E109" s="33">
        <f>IF(ISNUMBER(F_Udlaan_Bred_Smal[[#This Row],[BNP]]),F_Udlaan_Bred_Smal[[#This Row],[Udlån, smal definition]]/F_Udlaan_Bred_Smal[[#This Row],[BNP]]*100,NA())</f>
        <v>129.13070290376325</v>
      </c>
      <c r="F109" s="33">
        <f>IF(ISNUMBER(F_Udlaan_Bred_Smal[[#This Row],[Udlån, bred definition]]),F_Udlaan_Bred_Smal[[#This Row],[Udlån, bred definition]]/F_Udlaan_Bred_Smal[[#This Row],[BNP]]*100,NA())</f>
        <v>155.73134834948758</v>
      </c>
    </row>
    <row r="110" spans="1:6" hidden="1" x14ac:dyDescent="0.25">
      <c r="A110" s="3">
        <v>32720</v>
      </c>
      <c r="B110" s="4">
        <v>1016.4598029026789</v>
      </c>
      <c r="C110" s="4"/>
      <c r="D110" s="4"/>
      <c r="E110" s="33"/>
      <c r="F110" s="33"/>
    </row>
    <row r="111" spans="1:6" hidden="1" x14ac:dyDescent="0.25">
      <c r="A111" s="3">
        <v>32751</v>
      </c>
      <c r="B111" s="4">
        <v>1024.4036241900301</v>
      </c>
      <c r="C111" s="4"/>
      <c r="D111" s="4"/>
      <c r="E111" s="33"/>
      <c r="F111" s="33"/>
    </row>
    <row r="112" spans="1:6" x14ac:dyDescent="0.25">
      <c r="A112" s="3">
        <v>32781</v>
      </c>
      <c r="B112" s="4">
        <v>1038.5131775239272</v>
      </c>
      <c r="C112" s="4">
        <v>1253.8105461226121</v>
      </c>
      <c r="D112" s="4">
        <v>808.62267762947363</v>
      </c>
      <c r="E112" s="33">
        <f>IF(ISNUMBER(F_Udlaan_Bred_Smal[[#This Row],[BNP]]),F_Udlaan_Bred_Smal[[#This Row],[Udlån, smal definition]]/F_Udlaan_Bred_Smal[[#This Row],[BNP]]*100,NA())</f>
        <v>128.42988531664625</v>
      </c>
      <c r="F112" s="33">
        <f>IF(ISNUMBER(F_Udlaan_Bred_Smal[[#This Row],[Udlån, bred definition]]),F_Udlaan_Bred_Smal[[#This Row],[Udlån, bred definition]]/F_Udlaan_Bred_Smal[[#This Row],[BNP]]*100,NA())</f>
        <v>155.0550807946957</v>
      </c>
    </row>
    <row r="113" spans="1:6" hidden="1" x14ac:dyDescent="0.25">
      <c r="A113" s="3">
        <v>32812</v>
      </c>
      <c r="B113" s="4">
        <v>1040.9837701120641</v>
      </c>
      <c r="C113" s="4"/>
      <c r="D113" s="4"/>
      <c r="E113" s="33"/>
      <c r="F113" s="33"/>
    </row>
    <row r="114" spans="1:6" hidden="1" x14ac:dyDescent="0.25">
      <c r="A114" s="3">
        <v>32842</v>
      </c>
      <c r="B114" s="4">
        <v>1042.2438691443438</v>
      </c>
      <c r="C114" s="4"/>
      <c r="D114" s="4"/>
      <c r="E114" s="33"/>
      <c r="F114" s="33"/>
    </row>
    <row r="115" spans="1:6" x14ac:dyDescent="0.25">
      <c r="A115" s="3">
        <v>32873</v>
      </c>
      <c r="B115" s="4">
        <v>1069.0318386281967</v>
      </c>
      <c r="C115" s="4">
        <v>1296.3752254278302</v>
      </c>
      <c r="D115" s="4">
        <v>817.46633614093264</v>
      </c>
      <c r="E115" s="33">
        <f>IF(ISNUMBER(F_Udlaan_Bred_Smal[[#This Row],[BNP]]),F_Udlaan_Bred_Smal[[#This Row],[Udlån, smal definition]]/F_Udlaan_Bred_Smal[[#This Row],[BNP]]*100,NA())</f>
        <v>130.77380576609991</v>
      </c>
      <c r="F115" s="33">
        <f>IF(ISNUMBER(F_Udlaan_Bred_Smal[[#This Row],[Udlån, bred definition]]),F_Udlaan_Bred_Smal[[#This Row],[Udlån, bred definition]]/F_Udlaan_Bred_Smal[[#This Row],[BNP]]*100,NA())</f>
        <v>158.58453958455519</v>
      </c>
    </row>
    <row r="116" spans="1:6" hidden="1" x14ac:dyDescent="0.25">
      <c r="A116" s="3">
        <v>32904</v>
      </c>
      <c r="B116" s="4">
        <v>1052.3582815596619</v>
      </c>
      <c r="C116" s="4"/>
      <c r="D116" s="4"/>
      <c r="E116" s="33"/>
      <c r="F116" s="33"/>
    </row>
    <row r="117" spans="1:6" hidden="1" x14ac:dyDescent="0.25">
      <c r="A117" s="3">
        <v>32932</v>
      </c>
      <c r="B117" s="4">
        <v>1068.0668023643666</v>
      </c>
      <c r="C117" s="4"/>
      <c r="D117" s="4"/>
      <c r="E117" s="33"/>
      <c r="F117" s="33"/>
    </row>
    <row r="118" spans="1:6" x14ac:dyDescent="0.25">
      <c r="A118" s="3">
        <v>32963</v>
      </c>
      <c r="B118" s="4">
        <v>1081.4225583820885</v>
      </c>
      <c r="C118" s="4">
        <v>1310.6115789043579</v>
      </c>
      <c r="D118" s="4">
        <v>826.6854707013083</v>
      </c>
      <c r="E118" s="33">
        <f>IF(ISNUMBER(F_Udlaan_Bred_Smal[[#This Row],[BNP]]),F_Udlaan_Bred_Smal[[#This Row],[Udlån, smal definition]]/F_Udlaan_Bred_Smal[[#This Row],[BNP]]*100,NA())</f>
        <v>130.81426935744705</v>
      </c>
      <c r="F118" s="33">
        <f>IF(ISNUMBER(F_Udlaan_Bred_Smal[[#This Row],[Udlån, bred definition]]),F_Udlaan_Bred_Smal[[#This Row],[Udlån, bred definition]]/F_Udlaan_Bred_Smal[[#This Row],[BNP]]*100,NA())</f>
        <v>158.53811701716697</v>
      </c>
    </row>
    <row r="119" spans="1:6" hidden="1" x14ac:dyDescent="0.25">
      <c r="A119" s="3">
        <v>32993</v>
      </c>
      <c r="B119" s="4">
        <v>1072.3764931563489</v>
      </c>
      <c r="C119" s="4"/>
      <c r="D119" s="4"/>
      <c r="E119" s="33"/>
      <c r="F119" s="33"/>
    </row>
    <row r="120" spans="1:6" hidden="1" x14ac:dyDescent="0.25">
      <c r="A120" s="3">
        <v>33024</v>
      </c>
      <c r="B120" s="4">
        <v>1072.7600141564587</v>
      </c>
      <c r="C120" s="4"/>
      <c r="D120" s="4"/>
      <c r="E120" s="33"/>
      <c r="F120" s="33"/>
    </row>
    <row r="121" spans="1:6" x14ac:dyDescent="0.25">
      <c r="A121" s="3">
        <v>33054</v>
      </c>
      <c r="B121" s="4">
        <v>1086.1266669181434</v>
      </c>
      <c r="C121" s="4">
        <v>1316.2333667016042</v>
      </c>
      <c r="D121" s="4">
        <v>836.717860540267</v>
      </c>
      <c r="E121" s="33">
        <f>IF(ISNUMBER(F_Udlaan_Bred_Smal[[#This Row],[BNP]]),F_Udlaan_Bred_Smal[[#This Row],[Udlån, smal definition]]/F_Udlaan_Bred_Smal[[#This Row],[BNP]]*100,NA())</f>
        <v>129.80799360692907</v>
      </c>
      <c r="F121" s="33">
        <f>IF(ISNUMBER(F_Udlaan_Bred_Smal[[#This Row],[Udlån, bred definition]]),F_Udlaan_Bred_Smal[[#This Row],[Udlån, bred definition]]/F_Udlaan_Bred_Smal[[#This Row],[BNP]]*100,NA())</f>
        <v>157.30910367465026</v>
      </c>
    </row>
    <row r="122" spans="1:6" hidden="1" x14ac:dyDescent="0.25">
      <c r="A122" s="3">
        <v>33085</v>
      </c>
      <c r="B122" s="4">
        <v>1078.0446183268893</v>
      </c>
      <c r="C122" s="4"/>
      <c r="D122" s="4"/>
      <c r="E122" s="33"/>
      <c r="F122" s="33"/>
    </row>
    <row r="123" spans="1:6" hidden="1" x14ac:dyDescent="0.25">
      <c r="A123" s="3">
        <v>33116</v>
      </c>
      <c r="B123" s="4">
        <v>1082.4296306985734</v>
      </c>
      <c r="C123" s="4"/>
      <c r="D123" s="4"/>
      <c r="E123" s="33"/>
      <c r="F123" s="33"/>
    </row>
    <row r="124" spans="1:6" x14ac:dyDescent="0.25">
      <c r="A124" s="3">
        <v>33146</v>
      </c>
      <c r="B124" s="4">
        <v>1093.1831462908804</v>
      </c>
      <c r="C124" s="4">
        <v>1328.3371848877389</v>
      </c>
      <c r="D124" s="4">
        <v>847.89319739264363</v>
      </c>
      <c r="E124" s="33">
        <f>IF(ISNUMBER(F_Udlaan_Bred_Smal[[#This Row],[BNP]]),F_Udlaan_Bred_Smal[[#This Row],[Udlån, smal definition]]/F_Udlaan_Bred_Smal[[#This Row],[BNP]]*100,NA())</f>
        <v>128.92934506993663</v>
      </c>
      <c r="F124" s="33">
        <f>IF(ISNUMBER(F_Udlaan_Bred_Smal[[#This Row],[Udlån, bred definition]]),F_Udlaan_Bred_Smal[[#This Row],[Udlån, bred definition]]/F_Udlaan_Bred_Smal[[#This Row],[BNP]]*100,NA())</f>
        <v>156.66326713936479</v>
      </c>
    </row>
    <row r="125" spans="1:6" hidden="1" x14ac:dyDescent="0.25">
      <c r="A125" s="3">
        <v>33177</v>
      </c>
      <c r="B125" s="4">
        <v>1083.3612678054335</v>
      </c>
      <c r="C125" s="4"/>
      <c r="D125" s="4"/>
      <c r="E125" s="33"/>
      <c r="F125" s="33"/>
    </row>
    <row r="126" spans="1:6" hidden="1" x14ac:dyDescent="0.25">
      <c r="A126" s="3">
        <v>33207</v>
      </c>
      <c r="B126" s="4">
        <v>1083.6599003238725</v>
      </c>
      <c r="C126" s="4"/>
      <c r="D126" s="4"/>
      <c r="E126" s="33"/>
      <c r="F126" s="33"/>
    </row>
    <row r="127" spans="1:6" x14ac:dyDescent="0.25">
      <c r="A127" s="3">
        <v>33238</v>
      </c>
      <c r="B127" s="4">
        <v>1108.8501615714074</v>
      </c>
      <c r="C127" s="4">
        <v>1347.4079500295697</v>
      </c>
      <c r="D127" s="4">
        <v>855.59999999999991</v>
      </c>
      <c r="E127" s="33">
        <f>IF(ISNUMBER(F_Udlaan_Bred_Smal[[#This Row],[BNP]]),F_Udlaan_Bred_Smal[[#This Row],[Udlån, smal definition]]/F_Udlaan_Bred_Smal[[#This Row],[BNP]]*100,NA())</f>
        <v>129.59913061844409</v>
      </c>
      <c r="F127" s="33">
        <f>IF(ISNUMBER(F_Udlaan_Bred_Smal[[#This Row],[Udlån, bred definition]]),F_Udlaan_Bred_Smal[[#This Row],[Udlån, bred definition]]/F_Udlaan_Bred_Smal[[#This Row],[BNP]]*100,NA())</f>
        <v>157.48106007825734</v>
      </c>
    </row>
    <row r="128" spans="1:6" hidden="1" x14ac:dyDescent="0.25">
      <c r="A128" s="3">
        <v>33269</v>
      </c>
      <c r="B128" s="4">
        <v>1113.5796892242256</v>
      </c>
      <c r="C128" s="4"/>
      <c r="D128" s="4"/>
      <c r="E128" s="33"/>
      <c r="F128" s="33"/>
    </row>
    <row r="129" spans="1:6" hidden="1" x14ac:dyDescent="0.25">
      <c r="A129" s="3">
        <v>33297</v>
      </c>
      <c r="B129" s="4">
        <v>1112.7464617829214</v>
      </c>
      <c r="C129" s="4"/>
      <c r="D129" s="4"/>
      <c r="E129" s="33"/>
      <c r="F129" s="33"/>
    </row>
    <row r="130" spans="1:6" x14ac:dyDescent="0.25">
      <c r="A130" s="3">
        <v>33328</v>
      </c>
      <c r="B130" s="4">
        <v>1126.1905212076033</v>
      </c>
      <c r="C130" s="4">
        <v>1377.7075161995022</v>
      </c>
      <c r="D130" s="4">
        <v>865.60000000000014</v>
      </c>
      <c r="E130" s="33">
        <f>IF(ISNUMBER(F_Udlaan_Bred_Smal[[#This Row],[BNP]]),F_Udlaan_Bred_Smal[[#This Row],[Udlån, smal definition]]/F_Udlaan_Bred_Smal[[#This Row],[BNP]]*100,NA())</f>
        <v>130.10518960346616</v>
      </c>
      <c r="F130" s="33">
        <f>IF(ISNUMBER(F_Udlaan_Bred_Smal[[#This Row],[Udlån, bred definition]]),F_Udlaan_Bred_Smal[[#This Row],[Udlån, bred definition]]/F_Udlaan_Bred_Smal[[#This Row],[BNP]]*100,NA())</f>
        <v>159.16214373838977</v>
      </c>
    </row>
    <row r="131" spans="1:6" hidden="1" x14ac:dyDescent="0.25">
      <c r="A131" s="3">
        <v>33358</v>
      </c>
      <c r="B131" s="4">
        <v>1121.8696587835238</v>
      </c>
      <c r="C131" s="4"/>
      <c r="D131" s="4"/>
      <c r="E131" s="33"/>
      <c r="F131" s="33"/>
    </row>
    <row r="132" spans="1:6" hidden="1" x14ac:dyDescent="0.25">
      <c r="A132" s="3">
        <v>33389</v>
      </c>
      <c r="B132" s="4">
        <v>1123.6957558355875</v>
      </c>
      <c r="C132" s="4"/>
      <c r="D132" s="4"/>
      <c r="E132" s="33"/>
      <c r="F132" s="33"/>
    </row>
    <row r="133" spans="1:6" x14ac:dyDescent="0.25">
      <c r="A133" s="3">
        <v>33419</v>
      </c>
      <c r="B133" s="4">
        <v>1142.0452071490934</v>
      </c>
      <c r="C133" s="4">
        <v>1398.5051889023816</v>
      </c>
      <c r="D133" s="4">
        <v>873.6</v>
      </c>
      <c r="E133" s="33">
        <f>IF(ISNUMBER(F_Udlaan_Bred_Smal[[#This Row],[BNP]]),F_Udlaan_Bred_Smal[[#This Row],[Udlån, smal definition]]/F_Udlaan_Bred_Smal[[#This Row],[BNP]]*100,NA())</f>
        <v>130.7286180344658</v>
      </c>
      <c r="F133" s="33">
        <f>IF(ISNUMBER(F_Udlaan_Bred_Smal[[#This Row],[Udlån, bred definition]]),F_Udlaan_Bred_Smal[[#This Row],[Udlån, bred definition]]/F_Udlaan_Bred_Smal[[#This Row],[BNP]]*100,NA())</f>
        <v>160.08530092747043</v>
      </c>
    </row>
    <row r="134" spans="1:6" hidden="1" x14ac:dyDescent="0.25">
      <c r="A134" s="3">
        <v>33450</v>
      </c>
      <c r="B134" s="4">
        <v>1122.2965457984151</v>
      </c>
      <c r="C134" s="4"/>
      <c r="D134" s="4"/>
      <c r="E134" s="33"/>
      <c r="F134" s="33"/>
    </row>
    <row r="135" spans="1:6" hidden="1" x14ac:dyDescent="0.25">
      <c r="A135" s="3">
        <v>33481</v>
      </c>
      <c r="B135" s="4">
        <v>1118.4738926365183</v>
      </c>
      <c r="C135" s="4"/>
      <c r="D135" s="4"/>
      <c r="E135" s="33"/>
      <c r="F135" s="33"/>
    </row>
    <row r="136" spans="1:6" x14ac:dyDescent="0.25">
      <c r="A136" s="3">
        <v>33511</v>
      </c>
      <c r="B136" s="4">
        <v>1130.9449492443089</v>
      </c>
      <c r="C136" s="4">
        <v>1384.1960463178762</v>
      </c>
      <c r="D136" s="4">
        <v>883.7</v>
      </c>
      <c r="E136" s="33">
        <f>IF(ISNUMBER(F_Udlaan_Bred_Smal[[#This Row],[BNP]]),F_Udlaan_Bred_Smal[[#This Row],[Udlån, smal definition]]/F_Udlaan_Bred_Smal[[#This Row],[BNP]]*100,NA())</f>
        <v>127.97838058665936</v>
      </c>
      <c r="F136" s="33">
        <f>IF(ISNUMBER(F_Udlaan_Bred_Smal[[#This Row],[Udlån, bred definition]]),F_Udlaan_Bred_Smal[[#This Row],[Udlån, bred definition]]/F_Udlaan_Bred_Smal[[#This Row],[BNP]]*100,NA())</f>
        <v>156.63642031434605</v>
      </c>
    </row>
    <row r="137" spans="1:6" hidden="1" x14ac:dyDescent="0.25">
      <c r="A137" s="3">
        <v>33542</v>
      </c>
      <c r="B137" s="4">
        <v>1122.761306968798</v>
      </c>
      <c r="C137" s="4"/>
      <c r="D137" s="4"/>
      <c r="E137" s="33"/>
      <c r="F137" s="33"/>
    </row>
    <row r="138" spans="1:6" hidden="1" x14ac:dyDescent="0.25">
      <c r="A138" s="3">
        <v>33572</v>
      </c>
      <c r="B138" s="4">
        <v>1122.3507325934859</v>
      </c>
      <c r="C138" s="4"/>
      <c r="D138" s="4"/>
      <c r="E138" s="33"/>
      <c r="F138" s="33"/>
    </row>
    <row r="139" spans="1:6" x14ac:dyDescent="0.25">
      <c r="A139" s="3">
        <v>33603</v>
      </c>
      <c r="B139" s="4">
        <v>1145.1237943945534</v>
      </c>
      <c r="C139" s="4">
        <v>1402.7373834179361</v>
      </c>
      <c r="D139" s="4">
        <v>890.5</v>
      </c>
      <c r="E139" s="33">
        <f>IF(ISNUMBER(F_Udlaan_Bred_Smal[[#This Row],[BNP]]),F_Udlaan_Bred_Smal[[#This Row],[Udlån, smal definition]]/F_Udlaan_Bred_Smal[[#This Row],[BNP]]*100,NA())</f>
        <v>128.59335141993861</v>
      </c>
      <c r="F139" s="33">
        <f>IF(ISNUMBER(F_Udlaan_Bred_Smal[[#This Row],[Udlån, bred definition]]),F_Udlaan_Bred_Smal[[#This Row],[Udlån, bred definition]]/F_Udlaan_Bred_Smal[[#This Row],[BNP]]*100,NA())</f>
        <v>157.52244620077892</v>
      </c>
    </row>
    <row r="140" spans="1:6" hidden="1" x14ac:dyDescent="0.25">
      <c r="A140" s="3">
        <v>33634</v>
      </c>
      <c r="B140" s="4">
        <v>1132.2859458222038</v>
      </c>
      <c r="C140" s="4"/>
      <c r="D140" s="4"/>
      <c r="E140" s="33"/>
      <c r="F140" s="33"/>
    </row>
    <row r="141" spans="1:6" hidden="1" x14ac:dyDescent="0.25">
      <c r="A141" s="3">
        <v>33663</v>
      </c>
      <c r="B141" s="4">
        <v>1129.1456662690921</v>
      </c>
      <c r="C141" s="4"/>
      <c r="D141" s="4"/>
      <c r="E141" s="33"/>
      <c r="F141" s="33"/>
    </row>
    <row r="142" spans="1:6" x14ac:dyDescent="0.25">
      <c r="A142" s="3">
        <v>33694</v>
      </c>
      <c r="B142" s="4">
        <v>1138.5145680312717</v>
      </c>
      <c r="C142" s="4">
        <v>1394.6867674710902</v>
      </c>
      <c r="D142" s="4">
        <v>898.4</v>
      </c>
      <c r="E142" s="33">
        <f>IF(ISNUMBER(F_Udlaan_Bred_Smal[[#This Row],[BNP]]),F_Udlaan_Bred_Smal[[#This Row],[Udlån, smal definition]]/F_Udlaan_Bred_Smal[[#This Row],[BNP]]*100,NA())</f>
        <v>126.72691095628581</v>
      </c>
      <c r="F142" s="33">
        <f>IF(ISNUMBER(F_Udlaan_Bred_Smal[[#This Row],[Udlån, bred definition]]),F_Udlaan_Bred_Smal[[#This Row],[Udlån, bred definition]]/F_Udlaan_Bred_Smal[[#This Row],[BNP]]*100,NA())</f>
        <v>155.24118070693348</v>
      </c>
    </row>
    <row r="143" spans="1:6" hidden="1" x14ac:dyDescent="0.25">
      <c r="A143" s="3">
        <v>33724</v>
      </c>
      <c r="B143" s="4">
        <v>1126.5085126457793</v>
      </c>
      <c r="C143" s="4"/>
      <c r="D143" s="4"/>
      <c r="E143" s="33"/>
      <c r="F143" s="33"/>
    </row>
    <row r="144" spans="1:6" hidden="1" x14ac:dyDescent="0.25">
      <c r="A144" s="3">
        <v>33755</v>
      </c>
      <c r="B144" s="4">
        <v>1122.9792708453513</v>
      </c>
      <c r="C144" s="4"/>
      <c r="D144" s="4"/>
      <c r="E144" s="33"/>
      <c r="F144" s="33"/>
    </row>
    <row r="145" spans="1:6" x14ac:dyDescent="0.25">
      <c r="A145" s="3">
        <v>33785</v>
      </c>
      <c r="B145" s="4">
        <v>1133.1952810471789</v>
      </c>
      <c r="C145" s="4">
        <v>1386.6103717162127</v>
      </c>
      <c r="D145" s="4">
        <v>903.4</v>
      </c>
      <c r="E145" s="33">
        <f>IF(ISNUMBER(F_Udlaan_Bred_Smal[[#This Row],[BNP]]),F_Udlaan_Bred_Smal[[#This Row],[Udlån, smal definition]]/F_Udlaan_Bred_Smal[[#This Row],[BNP]]*100,NA())</f>
        <v>125.4367147495217</v>
      </c>
      <c r="F145" s="33">
        <f>IF(ISNUMBER(F_Udlaan_Bred_Smal[[#This Row],[Udlån, bred definition]]),F_Udlaan_Bred_Smal[[#This Row],[Udlån, bred definition]]/F_Udlaan_Bred_Smal[[#This Row],[BNP]]*100,NA())</f>
        <v>153.48797561614046</v>
      </c>
    </row>
    <row r="146" spans="1:6" hidden="1" x14ac:dyDescent="0.25">
      <c r="A146" s="3">
        <v>33816</v>
      </c>
      <c r="B146" s="4">
        <v>1111.2110703288824</v>
      </c>
      <c r="C146" s="4"/>
      <c r="D146" s="4"/>
      <c r="E146" s="33"/>
      <c r="F146" s="33"/>
    </row>
    <row r="147" spans="1:6" hidden="1" x14ac:dyDescent="0.25">
      <c r="A147" s="3">
        <v>33847</v>
      </c>
      <c r="B147" s="4">
        <v>1110.9336650139455</v>
      </c>
      <c r="C147" s="4"/>
      <c r="D147" s="4"/>
      <c r="E147" s="33"/>
      <c r="F147" s="33"/>
    </row>
    <row r="148" spans="1:6" x14ac:dyDescent="0.25">
      <c r="A148" s="3">
        <v>33877</v>
      </c>
      <c r="B148" s="4">
        <v>1118.9287861558191</v>
      </c>
      <c r="C148" s="4">
        <v>1366.4548439575933</v>
      </c>
      <c r="D148" s="4">
        <v>910.9</v>
      </c>
      <c r="E148" s="33">
        <f>IF(ISNUMBER(F_Udlaan_Bred_Smal[[#This Row],[BNP]]),F_Udlaan_Bred_Smal[[#This Row],[Udlån, smal definition]]/F_Udlaan_Bred_Smal[[#This Row],[BNP]]*100,NA())</f>
        <v>122.83771941550326</v>
      </c>
      <c r="F148" s="33">
        <f>IF(ISNUMBER(F_Udlaan_Bred_Smal[[#This Row],[Udlån, bred definition]]),F_Udlaan_Bred_Smal[[#This Row],[Udlån, bred definition]]/F_Udlaan_Bred_Smal[[#This Row],[BNP]]*100,NA())</f>
        <v>150.01150993057342</v>
      </c>
    </row>
    <row r="149" spans="1:6" hidden="1" x14ac:dyDescent="0.25">
      <c r="A149" s="3">
        <v>33908</v>
      </c>
      <c r="B149" s="4">
        <v>1104.9503857017442</v>
      </c>
      <c r="C149" s="4"/>
      <c r="D149" s="4"/>
      <c r="E149" s="33"/>
      <c r="F149" s="33"/>
    </row>
    <row r="150" spans="1:6" hidden="1" x14ac:dyDescent="0.25">
      <c r="A150" s="3">
        <v>33938</v>
      </c>
      <c r="B150" s="4">
        <v>1106.6688450216741</v>
      </c>
      <c r="C150" s="4"/>
      <c r="D150" s="4"/>
      <c r="E150" s="33"/>
      <c r="F150" s="33"/>
    </row>
    <row r="151" spans="1:6" x14ac:dyDescent="0.25">
      <c r="A151" s="3">
        <v>33969</v>
      </c>
      <c r="B151" s="4">
        <v>1107.8167988087409</v>
      </c>
      <c r="C151" s="4">
        <v>1349.3989863582738</v>
      </c>
      <c r="D151" s="4">
        <v>923</v>
      </c>
      <c r="E151" s="33">
        <f>IF(ISNUMBER(F_Udlaan_Bred_Smal[[#This Row],[BNP]]),F_Udlaan_Bred_Smal[[#This Row],[Udlån, smal definition]]/F_Udlaan_Bred_Smal[[#This Row],[BNP]]*100,NA())</f>
        <v>120.02348849498819</v>
      </c>
      <c r="F151" s="33">
        <f>IF(ISNUMBER(F_Udlaan_Bred_Smal[[#This Row],[Udlån, bred definition]]),F_Udlaan_Bred_Smal[[#This Row],[Udlån, bred definition]]/F_Udlaan_Bred_Smal[[#This Row],[BNP]]*100,NA())</f>
        <v>146.19707327825284</v>
      </c>
    </row>
    <row r="152" spans="1:6" hidden="1" x14ac:dyDescent="0.25">
      <c r="A152" s="3">
        <v>34000</v>
      </c>
      <c r="B152" s="4">
        <v>1095.4641381076117</v>
      </c>
      <c r="C152" s="4"/>
      <c r="D152" s="4"/>
      <c r="E152" s="33"/>
      <c r="F152" s="33"/>
    </row>
    <row r="153" spans="1:6" hidden="1" x14ac:dyDescent="0.25">
      <c r="A153" s="3">
        <v>34028</v>
      </c>
      <c r="B153" s="4">
        <v>1094.8588328319227</v>
      </c>
      <c r="C153" s="4"/>
      <c r="D153" s="4"/>
      <c r="E153" s="33"/>
      <c r="F153" s="33"/>
    </row>
    <row r="154" spans="1:6" x14ac:dyDescent="0.25">
      <c r="A154" s="3">
        <v>34059</v>
      </c>
      <c r="B154" s="4">
        <v>1089.5707219765463</v>
      </c>
      <c r="C154" s="4">
        <v>1327.6005003603377</v>
      </c>
      <c r="D154" s="4">
        <v>922.7</v>
      </c>
      <c r="E154" s="33">
        <f>IF(ISNUMBER(F_Udlaan_Bred_Smal[[#This Row],[BNP]]),F_Udlaan_Bred_Smal[[#This Row],[Udlån, smal definition]]/F_Udlaan_Bred_Smal[[#This Row],[BNP]]*100,NA())</f>
        <v>118.08504627468801</v>
      </c>
      <c r="F154" s="33">
        <f>IF(ISNUMBER(F_Udlaan_Bred_Smal[[#This Row],[Udlån, bred definition]]),F_Udlaan_Bred_Smal[[#This Row],[Udlån, bred definition]]/F_Udlaan_Bred_Smal[[#This Row],[BNP]]*100,NA())</f>
        <v>143.88213941263007</v>
      </c>
    </row>
    <row r="155" spans="1:6" hidden="1" x14ac:dyDescent="0.25">
      <c r="A155" s="3">
        <v>34089</v>
      </c>
      <c r="B155" s="4">
        <v>1080.5493112149613</v>
      </c>
      <c r="C155" s="4"/>
      <c r="D155" s="4"/>
      <c r="E155" s="33"/>
      <c r="F155" s="33"/>
    </row>
    <row r="156" spans="1:6" hidden="1" x14ac:dyDescent="0.25">
      <c r="A156" s="3">
        <v>34120</v>
      </c>
      <c r="B156" s="4">
        <v>1082.4900746648159</v>
      </c>
      <c r="C156" s="4"/>
      <c r="D156" s="4"/>
      <c r="E156" s="33"/>
      <c r="F156" s="33"/>
    </row>
    <row r="157" spans="1:6" x14ac:dyDescent="0.25">
      <c r="A157" s="3">
        <v>34150</v>
      </c>
      <c r="B157" s="4">
        <v>1085.7999068215981</v>
      </c>
      <c r="C157" s="4">
        <v>1322.3458250976103</v>
      </c>
      <c r="D157" s="4">
        <v>924.3</v>
      </c>
      <c r="E157" s="33">
        <f>IF(ISNUMBER(F_Udlaan_Bred_Smal[[#This Row],[BNP]]),F_Udlaan_Bred_Smal[[#This Row],[Udlån, smal definition]]/F_Udlaan_Bred_Smal[[#This Row],[BNP]]*100,NA())</f>
        <v>117.47267194867447</v>
      </c>
      <c r="F157" s="33">
        <f>IF(ISNUMBER(F_Udlaan_Bred_Smal[[#This Row],[Udlån, bred definition]]),F_Udlaan_Bred_Smal[[#This Row],[Udlån, bred definition]]/F_Udlaan_Bred_Smal[[#This Row],[BNP]]*100,NA())</f>
        <v>143.06457049633349</v>
      </c>
    </row>
    <row r="158" spans="1:6" hidden="1" x14ac:dyDescent="0.25">
      <c r="A158" s="3">
        <v>34181</v>
      </c>
      <c r="B158" s="4">
        <v>1072.3336691649622</v>
      </c>
      <c r="C158" s="4"/>
      <c r="D158" s="4"/>
      <c r="E158" s="33"/>
      <c r="F158" s="33"/>
    </row>
    <row r="159" spans="1:6" hidden="1" x14ac:dyDescent="0.25">
      <c r="A159" s="3">
        <v>34212</v>
      </c>
      <c r="B159" s="4">
        <v>1080.4337011331033</v>
      </c>
      <c r="C159" s="4"/>
      <c r="D159" s="4"/>
      <c r="E159" s="33"/>
      <c r="F159" s="33"/>
    </row>
    <row r="160" spans="1:6" x14ac:dyDescent="0.25">
      <c r="A160" s="3">
        <v>34242</v>
      </c>
      <c r="B160" s="4">
        <v>1082.607758438973</v>
      </c>
      <c r="C160" s="4">
        <v>1315.2965958972695</v>
      </c>
      <c r="D160" s="4">
        <v>925</v>
      </c>
      <c r="E160" s="33">
        <f>IF(ISNUMBER(F_Udlaan_Bred_Smal[[#This Row],[BNP]]),F_Udlaan_Bred_Smal[[#This Row],[Udlån, smal definition]]/F_Udlaan_Bred_Smal[[#This Row],[BNP]]*100,NA())</f>
        <v>117.03867658799707</v>
      </c>
      <c r="F160" s="33">
        <f>IF(ISNUMBER(F_Udlaan_Bred_Smal[[#This Row],[Udlån, bred definition]]),F_Udlaan_Bred_Smal[[#This Row],[Udlån, bred definition]]/F_Udlaan_Bred_Smal[[#This Row],[BNP]]*100,NA())</f>
        <v>142.19422658348859</v>
      </c>
    </row>
    <row r="161" spans="1:6" hidden="1" x14ac:dyDescent="0.25">
      <c r="A161" s="3">
        <v>34273</v>
      </c>
      <c r="B161" s="4">
        <v>1071.1407437047519</v>
      </c>
      <c r="C161" s="4"/>
      <c r="D161" s="4"/>
      <c r="E161" s="33"/>
      <c r="F161" s="33"/>
    </row>
    <row r="162" spans="1:6" hidden="1" x14ac:dyDescent="0.25">
      <c r="A162" s="3">
        <v>34303</v>
      </c>
      <c r="B162" s="4">
        <v>1068.983196451818</v>
      </c>
      <c r="C162" s="4"/>
      <c r="D162" s="4"/>
      <c r="E162" s="33"/>
      <c r="F162" s="33"/>
    </row>
    <row r="163" spans="1:6" x14ac:dyDescent="0.25">
      <c r="A163" s="3">
        <v>34334</v>
      </c>
      <c r="B163" s="4">
        <v>1083.6013379808994</v>
      </c>
      <c r="C163" s="4">
        <v>1308.080985109897</v>
      </c>
      <c r="D163" s="4">
        <v>928.5</v>
      </c>
      <c r="E163" s="33">
        <f>IF(ISNUMBER(F_Udlaan_Bred_Smal[[#This Row],[BNP]]),F_Udlaan_Bred_Smal[[#This Row],[Udlån, smal definition]]/F_Udlaan_Bred_Smal[[#This Row],[BNP]]*100,NA())</f>
        <v>116.70450597532573</v>
      </c>
      <c r="F163" s="33">
        <f>IF(ISNUMBER(F_Udlaan_Bred_Smal[[#This Row],[Udlån, bred definition]]),F_Udlaan_Bred_Smal[[#This Row],[Udlån, bred definition]]/F_Udlaan_Bred_Smal[[#This Row],[BNP]]*100,NA())</f>
        <v>140.88109694236911</v>
      </c>
    </row>
    <row r="164" spans="1:6" hidden="1" x14ac:dyDescent="0.25">
      <c r="A164" s="3">
        <v>34365</v>
      </c>
      <c r="B164" s="4">
        <v>1073.1684120374316</v>
      </c>
      <c r="C164" s="4"/>
      <c r="D164" s="4"/>
      <c r="E164" s="33"/>
      <c r="F164" s="33"/>
    </row>
    <row r="165" spans="1:6" hidden="1" x14ac:dyDescent="0.25">
      <c r="A165" s="3">
        <v>34393</v>
      </c>
      <c r="B165" s="4">
        <v>1087.2579064393433</v>
      </c>
      <c r="C165" s="4"/>
      <c r="D165" s="4"/>
      <c r="E165" s="33"/>
      <c r="F165" s="33"/>
    </row>
    <row r="166" spans="1:6" x14ac:dyDescent="0.25">
      <c r="A166" s="3">
        <v>34424</v>
      </c>
      <c r="B166" s="4">
        <v>1095.8737408600196</v>
      </c>
      <c r="C166" s="4">
        <v>1321.7108318092501</v>
      </c>
      <c r="D166" s="4">
        <v>939</v>
      </c>
      <c r="E166" s="33">
        <f>IF(ISNUMBER(F_Udlaan_Bred_Smal[[#This Row],[BNP]]),F_Udlaan_Bred_Smal[[#This Row],[Udlån, smal definition]]/F_Udlaan_Bred_Smal[[#This Row],[BNP]]*100,NA())</f>
        <v>116.70646867518846</v>
      </c>
      <c r="F166" s="33">
        <f>IF(ISNUMBER(F_Udlaan_Bred_Smal[[#This Row],[Udlån, bred definition]]),F_Udlaan_Bred_Smal[[#This Row],[Udlån, bred definition]]/F_Udlaan_Bred_Smal[[#This Row],[BNP]]*100,NA())</f>
        <v>140.75727708298723</v>
      </c>
    </row>
    <row r="167" spans="1:6" hidden="1" x14ac:dyDescent="0.25">
      <c r="A167" s="3">
        <v>34454</v>
      </c>
      <c r="B167" s="4">
        <v>1074.7221767921469</v>
      </c>
      <c r="C167" s="4"/>
      <c r="D167" s="4"/>
      <c r="E167" s="33"/>
      <c r="F167" s="33"/>
    </row>
    <row r="168" spans="1:6" hidden="1" x14ac:dyDescent="0.25">
      <c r="A168" s="3">
        <v>34485</v>
      </c>
      <c r="B168" s="4">
        <v>1079.958018806052</v>
      </c>
      <c r="C168" s="4"/>
      <c r="D168" s="4"/>
      <c r="E168" s="33"/>
      <c r="F168" s="33"/>
    </row>
    <row r="169" spans="1:6" x14ac:dyDescent="0.25">
      <c r="A169" s="3">
        <v>34515</v>
      </c>
      <c r="B169" s="4">
        <v>1093.7475055438392</v>
      </c>
      <c r="C169" s="4">
        <v>1317.0783249368458</v>
      </c>
      <c r="D169" s="4">
        <v>958.69999999999993</v>
      </c>
      <c r="E169" s="33">
        <f>IF(ISNUMBER(F_Udlaan_Bred_Smal[[#This Row],[BNP]]),F_Udlaan_Bred_Smal[[#This Row],[Udlån, smal definition]]/F_Udlaan_Bred_Smal[[#This Row],[BNP]]*100,NA())</f>
        <v>114.08652399539369</v>
      </c>
      <c r="F169" s="33">
        <f>IF(ISNUMBER(F_Udlaan_Bred_Smal[[#This Row],[Udlån, bred definition]]),F_Udlaan_Bred_Smal[[#This Row],[Udlån, bred definition]]/F_Udlaan_Bred_Smal[[#This Row],[BNP]]*100,NA())</f>
        <v>137.38169656168208</v>
      </c>
    </row>
    <row r="170" spans="1:6" hidden="1" x14ac:dyDescent="0.25">
      <c r="A170" s="3">
        <v>34546</v>
      </c>
      <c r="B170" s="4">
        <v>1067.5068796937962</v>
      </c>
      <c r="C170" s="4"/>
      <c r="D170" s="4"/>
      <c r="E170" s="33"/>
      <c r="F170" s="33"/>
    </row>
    <row r="171" spans="1:6" hidden="1" x14ac:dyDescent="0.25">
      <c r="A171" s="3">
        <v>34577</v>
      </c>
      <c r="B171" s="4">
        <v>1072.7222553761667</v>
      </c>
      <c r="C171" s="4"/>
      <c r="D171" s="4"/>
      <c r="E171" s="33"/>
      <c r="F171" s="33"/>
    </row>
    <row r="172" spans="1:6" x14ac:dyDescent="0.25">
      <c r="A172" s="3">
        <v>34607</v>
      </c>
      <c r="B172" s="4">
        <v>1080.7432553623071</v>
      </c>
      <c r="C172" s="4">
        <v>1298.1797175709139</v>
      </c>
      <c r="D172" s="4">
        <v>973.7</v>
      </c>
      <c r="E172" s="33">
        <f>IF(ISNUMBER(F_Udlaan_Bred_Smal[[#This Row],[BNP]]),F_Udlaan_Bred_Smal[[#This Row],[Udlån, smal definition]]/F_Udlaan_Bred_Smal[[#This Row],[BNP]]*100,NA())</f>
        <v>110.99345335958786</v>
      </c>
      <c r="F172" s="33">
        <f>IF(ISNUMBER(F_Udlaan_Bred_Smal[[#This Row],[Udlån, bred definition]]),F_Udlaan_Bred_Smal[[#This Row],[Udlån, bred definition]]/F_Udlaan_Bred_Smal[[#This Row],[BNP]]*100,NA())</f>
        <v>133.32440357100893</v>
      </c>
    </row>
    <row r="173" spans="1:6" hidden="1" x14ac:dyDescent="0.25">
      <c r="A173" s="3">
        <v>34638</v>
      </c>
      <c r="B173" s="4">
        <v>1065.9336860646929</v>
      </c>
      <c r="C173" s="4"/>
      <c r="D173" s="4"/>
      <c r="E173" s="33"/>
      <c r="F173" s="33"/>
    </row>
    <row r="174" spans="1:6" hidden="1" x14ac:dyDescent="0.25">
      <c r="A174" s="3">
        <v>34668</v>
      </c>
      <c r="B174" s="4">
        <v>1068.1505995534428</v>
      </c>
      <c r="C174" s="4"/>
      <c r="D174" s="4"/>
      <c r="E174" s="33"/>
      <c r="F174" s="33"/>
    </row>
    <row r="175" spans="1:6" x14ac:dyDescent="0.25">
      <c r="A175" s="3">
        <v>34699</v>
      </c>
      <c r="B175" s="4">
        <v>1078.3015851477771</v>
      </c>
      <c r="C175" s="4">
        <v>1293.7359782267299</v>
      </c>
      <c r="D175" s="4">
        <v>993.3</v>
      </c>
      <c r="E175" s="33">
        <f>IF(ISNUMBER(F_Udlaan_Bred_Smal[[#This Row],[BNP]]),F_Udlaan_Bred_Smal[[#This Row],[Udlån, smal definition]]/F_Udlaan_Bred_Smal[[#This Row],[BNP]]*100,NA())</f>
        <v>108.55749372271994</v>
      </c>
      <c r="F175" s="33">
        <f>IF(ISNUMBER(F_Udlaan_Bred_Smal[[#This Row],[Udlån, bred definition]]),F_Udlaan_Bred_Smal[[#This Row],[Udlån, bred definition]]/F_Udlaan_Bred_Smal[[#This Row],[BNP]]*100,NA())</f>
        <v>130.24624768214338</v>
      </c>
    </row>
    <row r="176" spans="1:6" hidden="1" x14ac:dyDescent="0.25">
      <c r="A176" s="3">
        <v>34730</v>
      </c>
      <c r="B176" s="4">
        <v>1064.5036477700849</v>
      </c>
      <c r="C176" s="4"/>
      <c r="D176" s="4"/>
      <c r="E176" s="33"/>
      <c r="F176" s="33"/>
    </row>
    <row r="177" spans="1:6" hidden="1" x14ac:dyDescent="0.25">
      <c r="A177" s="3">
        <v>34758</v>
      </c>
      <c r="B177" s="4">
        <v>1070.9864144461301</v>
      </c>
      <c r="C177" s="4"/>
      <c r="D177" s="4"/>
      <c r="E177" s="33"/>
      <c r="F177" s="33"/>
    </row>
    <row r="178" spans="1:6" x14ac:dyDescent="0.25">
      <c r="A178" s="3">
        <v>34789</v>
      </c>
      <c r="B178" s="4">
        <v>1082.0674638520288</v>
      </c>
      <c r="C178" s="4">
        <v>1297.7294640954465</v>
      </c>
      <c r="D178" s="4">
        <v>1009.3</v>
      </c>
      <c r="E178" s="33">
        <f>IF(ISNUMBER(F_Udlaan_Bred_Smal[[#This Row],[BNP]]),F_Udlaan_Bred_Smal[[#This Row],[Udlån, smal definition]]/F_Udlaan_Bred_Smal[[#This Row],[BNP]]*100,NA())</f>
        <v>107.20969621044574</v>
      </c>
      <c r="F178" s="33">
        <f>IF(ISNUMBER(F_Udlaan_Bred_Smal[[#This Row],[Udlån, bred definition]]),F_Udlaan_Bred_Smal[[#This Row],[Udlån, bred definition]]/F_Udlaan_Bred_Smal[[#This Row],[BNP]]*100,NA())</f>
        <v>128.57717864811718</v>
      </c>
    </row>
    <row r="179" spans="1:6" hidden="1" x14ac:dyDescent="0.25">
      <c r="A179" s="3">
        <v>34819</v>
      </c>
      <c r="B179" s="4">
        <v>1069.1724767986518</v>
      </c>
      <c r="C179" s="4"/>
      <c r="D179" s="4"/>
      <c r="E179" s="33"/>
      <c r="F179" s="33"/>
    </row>
    <row r="180" spans="1:6" hidden="1" x14ac:dyDescent="0.25">
      <c r="A180" s="3">
        <v>34850</v>
      </c>
      <c r="B180" s="4">
        <v>1076.7813346452492</v>
      </c>
      <c r="C180" s="4"/>
      <c r="D180" s="4"/>
      <c r="E180" s="33"/>
      <c r="F180" s="33"/>
    </row>
    <row r="181" spans="1:6" x14ac:dyDescent="0.25">
      <c r="A181" s="3">
        <v>34880</v>
      </c>
      <c r="B181" s="4">
        <v>1090.3636045465803</v>
      </c>
      <c r="C181" s="4">
        <v>1306.043170686381</v>
      </c>
      <c r="D181" s="4">
        <v>1018.4000000000001</v>
      </c>
      <c r="E181" s="33">
        <f>IF(ISNUMBER(F_Udlaan_Bred_Smal[[#This Row],[BNP]]),F_Udlaan_Bred_Smal[[#This Row],[Udlån, smal definition]]/F_Udlaan_Bred_Smal[[#This Row],[BNP]]*100,NA())</f>
        <v>107.06633980229579</v>
      </c>
      <c r="F181" s="33">
        <f>IF(ISNUMBER(F_Udlaan_Bred_Smal[[#This Row],[Udlån, bred definition]]),F_Udlaan_Bred_Smal[[#This Row],[Udlån, bred definition]]/F_Udlaan_Bred_Smal[[#This Row],[BNP]]*100,NA())</f>
        <v>128.24461613181273</v>
      </c>
    </row>
    <row r="182" spans="1:6" hidden="1" x14ac:dyDescent="0.25">
      <c r="A182" s="3">
        <v>34911</v>
      </c>
      <c r="B182" s="4">
        <v>1073.9211935622006</v>
      </c>
      <c r="C182" s="4"/>
      <c r="D182" s="4"/>
      <c r="E182" s="33"/>
      <c r="F182" s="33"/>
    </row>
    <row r="183" spans="1:6" hidden="1" x14ac:dyDescent="0.25">
      <c r="A183" s="3">
        <v>34942</v>
      </c>
      <c r="B183" s="4">
        <v>1081.271294276009</v>
      </c>
      <c r="C183" s="4"/>
      <c r="D183" s="4"/>
      <c r="E183" s="33"/>
      <c r="F183" s="33"/>
    </row>
    <row r="184" spans="1:6" x14ac:dyDescent="0.25">
      <c r="A184" s="3">
        <v>34972</v>
      </c>
      <c r="B184" s="4">
        <v>1094.8357007011141</v>
      </c>
      <c r="C184" s="4">
        <v>1311.3697984076607</v>
      </c>
      <c r="D184" s="4">
        <v>1028.4000000000001</v>
      </c>
      <c r="E184" s="33">
        <f>IF(ISNUMBER(F_Udlaan_Bred_Smal[[#This Row],[BNP]]),F_Udlaan_Bred_Smal[[#This Row],[Udlån, smal definition]]/F_Udlaan_Bred_Smal[[#This Row],[BNP]]*100,NA())</f>
        <v>106.46010314090957</v>
      </c>
      <c r="F184" s="33">
        <f>IF(ISNUMBER(F_Udlaan_Bred_Smal[[#This Row],[Udlån, bred definition]]),F_Udlaan_Bred_Smal[[#This Row],[Udlån, bred definition]]/F_Udlaan_Bred_Smal[[#This Row],[BNP]]*100,NA())</f>
        <v>127.51553854605801</v>
      </c>
    </row>
    <row r="185" spans="1:6" hidden="1" x14ac:dyDescent="0.25">
      <c r="A185" s="3">
        <v>35003</v>
      </c>
      <c r="B185" s="4">
        <v>1083.6448826079563</v>
      </c>
      <c r="C185" s="4"/>
      <c r="D185" s="4"/>
      <c r="E185" s="33"/>
      <c r="F185" s="33"/>
    </row>
    <row r="186" spans="1:6" hidden="1" x14ac:dyDescent="0.25">
      <c r="A186" s="3">
        <v>35033</v>
      </c>
      <c r="B186" s="4">
        <v>1096.8148959901166</v>
      </c>
      <c r="C186" s="4"/>
      <c r="D186" s="4"/>
      <c r="E186" s="33"/>
      <c r="F186" s="33"/>
    </row>
    <row r="187" spans="1:6" x14ac:dyDescent="0.25">
      <c r="A187" s="3">
        <v>35064</v>
      </c>
      <c r="B187" s="4">
        <v>1116.5888755043527</v>
      </c>
      <c r="C187" s="4">
        <v>1336.2208440126728</v>
      </c>
      <c r="D187" s="4">
        <v>1036.3999999999999</v>
      </c>
      <c r="E187" s="33">
        <f>IF(ISNUMBER(F_Udlaan_Bred_Smal[[#This Row],[BNP]]),F_Udlaan_Bred_Smal[[#This Row],[Udlån, smal definition]]/F_Udlaan_Bred_Smal[[#This Row],[BNP]]*100,NA())</f>
        <v>107.73725159246941</v>
      </c>
      <c r="F187" s="33">
        <f>IF(ISNUMBER(F_Udlaan_Bred_Smal[[#This Row],[Udlån, bred definition]]),F_Udlaan_Bred_Smal[[#This Row],[Udlån, bred definition]]/F_Udlaan_Bred_Smal[[#This Row],[BNP]]*100,NA())</f>
        <v>128.92906638485846</v>
      </c>
    </row>
    <row r="188" spans="1:6" hidden="1" x14ac:dyDescent="0.25">
      <c r="A188" s="3">
        <v>35095</v>
      </c>
      <c r="B188" s="4">
        <v>1108.5602249655026</v>
      </c>
      <c r="C188" s="4"/>
      <c r="D188" s="4"/>
      <c r="E188" s="33"/>
      <c r="F188" s="33"/>
    </row>
    <row r="189" spans="1:6" hidden="1" x14ac:dyDescent="0.25">
      <c r="A189" s="3">
        <v>35124</v>
      </c>
      <c r="B189" s="4">
        <v>1120.1037510275248</v>
      </c>
      <c r="C189" s="4"/>
      <c r="D189" s="4"/>
      <c r="E189" s="33"/>
      <c r="F189" s="33"/>
    </row>
    <row r="190" spans="1:6" x14ac:dyDescent="0.25">
      <c r="A190" s="3">
        <v>35155</v>
      </c>
      <c r="B190" s="4">
        <v>1135.9976615261744</v>
      </c>
      <c r="C190" s="4">
        <v>1359.6185096328818</v>
      </c>
      <c r="D190" s="4">
        <v>1042.8999999999999</v>
      </c>
      <c r="E190" s="33">
        <f>IF(ISNUMBER(F_Udlaan_Bred_Smal[[#This Row],[BNP]]),F_Udlaan_Bred_Smal[[#This Row],[Udlån, smal definition]]/F_Udlaan_Bred_Smal[[#This Row],[BNP]]*100,NA())</f>
        <v>108.92680616800983</v>
      </c>
      <c r="F190" s="33">
        <f>IF(ISNUMBER(F_Udlaan_Bred_Smal[[#This Row],[Udlån, bred definition]]),F_Udlaan_Bred_Smal[[#This Row],[Udlån, bred definition]]/F_Udlaan_Bred_Smal[[#This Row],[BNP]]*100,NA())</f>
        <v>130.36902000507067</v>
      </c>
    </row>
    <row r="191" spans="1:6" hidden="1" x14ac:dyDescent="0.25">
      <c r="A191" s="3">
        <v>35185</v>
      </c>
      <c r="B191" s="4">
        <v>1124.5865939500745</v>
      </c>
      <c r="C191" s="4"/>
      <c r="D191" s="4"/>
      <c r="E191" s="33"/>
      <c r="F191" s="33"/>
    </row>
    <row r="192" spans="1:6" hidden="1" x14ac:dyDescent="0.25">
      <c r="A192" s="3">
        <v>35216</v>
      </c>
      <c r="B192" s="4">
        <v>1130.5234030392994</v>
      </c>
      <c r="C192" s="4"/>
      <c r="D192" s="4"/>
      <c r="E192" s="33"/>
      <c r="F192" s="33"/>
    </row>
    <row r="193" spans="1:6" x14ac:dyDescent="0.25">
      <c r="A193" s="3">
        <v>35246</v>
      </c>
      <c r="B193" s="4">
        <v>1146.3904012910327</v>
      </c>
      <c r="C193" s="4">
        <v>1369.497720288218</v>
      </c>
      <c r="D193" s="4">
        <v>1056.6000000000001</v>
      </c>
      <c r="E193" s="33">
        <f>IF(ISNUMBER(F_Udlaan_Bred_Smal[[#This Row],[BNP]]),F_Udlaan_Bred_Smal[[#This Row],[Udlån, smal definition]]/F_Udlaan_Bred_Smal[[#This Row],[BNP]]*100,NA())</f>
        <v>108.49805047236727</v>
      </c>
      <c r="F193" s="33">
        <f>IF(ISNUMBER(F_Udlaan_Bred_Smal[[#This Row],[Udlån, bred definition]]),F_Udlaan_Bred_Smal[[#This Row],[Udlån, bred definition]]/F_Udlaan_Bred_Smal[[#This Row],[BNP]]*100,NA())</f>
        <v>129.61364000456351</v>
      </c>
    </row>
    <row r="194" spans="1:6" hidden="1" x14ac:dyDescent="0.25">
      <c r="A194" s="3">
        <v>35277</v>
      </c>
      <c r="B194" s="4">
        <v>1131.2746623076664</v>
      </c>
      <c r="C194" s="4"/>
      <c r="D194" s="4"/>
      <c r="E194" s="33"/>
      <c r="F194" s="33"/>
    </row>
    <row r="195" spans="1:6" hidden="1" x14ac:dyDescent="0.25">
      <c r="A195" s="3">
        <v>35308</v>
      </c>
      <c r="B195" s="4">
        <v>1154.3491984297016</v>
      </c>
      <c r="C195" s="4"/>
      <c r="D195" s="4"/>
      <c r="E195" s="33"/>
      <c r="F195" s="33"/>
    </row>
    <row r="196" spans="1:6" x14ac:dyDescent="0.25">
      <c r="A196" s="3">
        <v>35338</v>
      </c>
      <c r="B196" s="4">
        <v>1161.604489533765</v>
      </c>
      <c r="C196" s="4">
        <v>1386.9139136261192</v>
      </c>
      <c r="D196" s="4">
        <v>1073.4000000000001</v>
      </c>
      <c r="E196" s="33">
        <f>IF(ISNUMBER(F_Udlaan_Bred_Smal[[#This Row],[BNP]]),F_Udlaan_Bred_Smal[[#This Row],[Udlån, smal definition]]/F_Udlaan_Bred_Smal[[#This Row],[BNP]]*100,NA())</f>
        <v>108.21729919263694</v>
      </c>
      <c r="F196" s="33">
        <f>IF(ISNUMBER(F_Udlaan_Bred_Smal[[#This Row],[Udlån, bred definition]]),F_Udlaan_Bred_Smal[[#This Row],[Udlån, bred definition]]/F_Udlaan_Bred_Smal[[#This Row],[BNP]]*100,NA())</f>
        <v>129.20755670077503</v>
      </c>
    </row>
    <row r="197" spans="1:6" hidden="1" x14ac:dyDescent="0.25">
      <c r="A197" s="3">
        <v>35369</v>
      </c>
      <c r="B197" s="4">
        <v>1146.6354516734575</v>
      </c>
      <c r="C197" s="4"/>
      <c r="D197" s="4"/>
      <c r="E197" s="33"/>
      <c r="F197" s="33"/>
    </row>
    <row r="198" spans="1:6" hidden="1" x14ac:dyDescent="0.25">
      <c r="A198" s="3">
        <v>35399</v>
      </c>
      <c r="B198" s="4">
        <v>1153.8996547742634</v>
      </c>
      <c r="C198" s="4"/>
      <c r="D198" s="4"/>
      <c r="E198" s="33"/>
      <c r="F198" s="33"/>
    </row>
    <row r="199" spans="1:6" x14ac:dyDescent="0.25">
      <c r="A199" s="3">
        <v>35430</v>
      </c>
      <c r="B199" s="4">
        <v>1172.8015265323488</v>
      </c>
      <c r="C199" s="4">
        <v>1397.714477675665</v>
      </c>
      <c r="D199" s="4">
        <v>1088.0999999999999</v>
      </c>
      <c r="E199" s="33">
        <f>IF(ISNUMBER(F_Udlaan_Bred_Smal[[#This Row],[BNP]]),F_Udlaan_Bred_Smal[[#This Row],[Udlån, smal definition]]/F_Udlaan_Bred_Smal[[#This Row],[BNP]]*100,NA())</f>
        <v>107.78435130340492</v>
      </c>
      <c r="F199" s="33">
        <f>IF(ISNUMBER(F_Udlaan_Bred_Smal[[#This Row],[Udlån, bred definition]]),F_Udlaan_Bred_Smal[[#This Row],[Udlån, bred definition]]/F_Udlaan_Bred_Smal[[#This Row],[BNP]]*100,NA())</f>
        <v>128.45459770937094</v>
      </c>
    </row>
    <row r="200" spans="1:6" hidden="1" x14ac:dyDescent="0.25">
      <c r="A200" s="3">
        <v>35461</v>
      </c>
      <c r="B200" s="4">
        <v>1160.3039097094925</v>
      </c>
      <c r="C200" s="4"/>
      <c r="D200" s="4"/>
      <c r="E200" s="33"/>
      <c r="F200" s="33"/>
    </row>
    <row r="201" spans="1:6" hidden="1" x14ac:dyDescent="0.25">
      <c r="A201" s="3">
        <v>35489</v>
      </c>
      <c r="B201" s="4">
        <v>1178.0849468281513</v>
      </c>
      <c r="C201" s="4"/>
      <c r="D201" s="4"/>
      <c r="E201" s="33"/>
      <c r="F201" s="33"/>
    </row>
    <row r="202" spans="1:6" x14ac:dyDescent="0.25">
      <c r="A202" s="3">
        <v>35520</v>
      </c>
      <c r="B202" s="4">
        <v>1194.0687613698824</v>
      </c>
      <c r="C202" s="4">
        <v>1423.8321183207295</v>
      </c>
      <c r="D202" s="4">
        <v>1101.1999999999998</v>
      </c>
      <c r="E202" s="33">
        <f>IF(ISNUMBER(F_Udlaan_Bred_Smal[[#This Row],[BNP]]),F_Udlaan_Bred_Smal[[#This Row],[Udlån, smal definition]]/F_Udlaan_Bred_Smal[[#This Row],[BNP]]*100,NA())</f>
        <v>108.43341458135511</v>
      </c>
      <c r="F202" s="33">
        <f>IF(ISNUMBER(F_Udlaan_Bred_Smal[[#This Row],[Udlån, bred definition]]),F_Udlaan_Bred_Smal[[#This Row],[Udlån, bred definition]]/F_Udlaan_Bred_Smal[[#This Row],[BNP]]*100,NA())</f>
        <v>129.29823086821011</v>
      </c>
    </row>
    <row r="203" spans="1:6" hidden="1" x14ac:dyDescent="0.25">
      <c r="A203" s="3">
        <v>35550</v>
      </c>
      <c r="B203" s="4">
        <v>1183.6674183286766</v>
      </c>
      <c r="C203" s="4"/>
      <c r="D203" s="4"/>
      <c r="E203" s="33"/>
      <c r="F203" s="33"/>
    </row>
    <row r="204" spans="1:6" hidden="1" x14ac:dyDescent="0.25">
      <c r="A204" s="3">
        <v>35581</v>
      </c>
      <c r="B204" s="4">
        <v>1197.3791958052352</v>
      </c>
      <c r="C204" s="4"/>
      <c r="D204" s="4"/>
      <c r="E204" s="33"/>
      <c r="F204" s="33"/>
    </row>
    <row r="205" spans="1:6" x14ac:dyDescent="0.25">
      <c r="A205" s="3">
        <v>35611</v>
      </c>
      <c r="B205" s="4">
        <v>1217.4088004979001</v>
      </c>
      <c r="C205" s="4">
        <v>1450.1401573807927</v>
      </c>
      <c r="D205" s="4">
        <v>1117.8</v>
      </c>
      <c r="E205" s="33">
        <f>IF(ISNUMBER(F_Udlaan_Bred_Smal[[#This Row],[BNP]]),F_Udlaan_Bred_Smal[[#This Row],[Udlån, smal definition]]/F_Udlaan_Bred_Smal[[#This Row],[BNP]]*100,NA())</f>
        <v>108.91114694023084</v>
      </c>
      <c r="F205" s="33">
        <f>IF(ISNUMBER(F_Udlaan_Bred_Smal[[#This Row],[Udlån, bred definition]]),F_Udlaan_Bred_Smal[[#This Row],[Udlån, bred definition]]/F_Udlaan_Bred_Smal[[#This Row],[BNP]]*100,NA())</f>
        <v>129.73162975315736</v>
      </c>
    </row>
    <row r="206" spans="1:6" hidden="1" x14ac:dyDescent="0.25">
      <c r="A206" s="3">
        <v>35642</v>
      </c>
      <c r="B206" s="4">
        <v>1216.4884319469534</v>
      </c>
      <c r="C206" s="4"/>
      <c r="D206" s="4"/>
      <c r="E206" s="33"/>
      <c r="F206" s="33"/>
    </row>
    <row r="207" spans="1:6" hidden="1" x14ac:dyDescent="0.25">
      <c r="A207" s="3">
        <v>35673</v>
      </c>
      <c r="B207" s="4">
        <v>1225.5245750026645</v>
      </c>
      <c r="C207" s="4"/>
      <c r="D207" s="4"/>
      <c r="E207" s="33"/>
      <c r="F207" s="33"/>
    </row>
    <row r="208" spans="1:6" x14ac:dyDescent="0.25">
      <c r="A208" s="3">
        <v>35703</v>
      </c>
      <c r="B208" s="4">
        <v>1243.6060420320878</v>
      </c>
      <c r="C208" s="4">
        <v>1479.7811895600501</v>
      </c>
      <c r="D208" s="4">
        <v>1130</v>
      </c>
      <c r="E208" s="33">
        <f>IF(ISNUMBER(F_Udlaan_Bred_Smal[[#This Row],[BNP]]),F_Udlaan_Bred_Smal[[#This Row],[Udlån, smal definition]]/F_Udlaan_Bred_Smal[[#This Row],[BNP]]*100,NA())</f>
        <v>110.05363203823786</v>
      </c>
      <c r="F208" s="33">
        <f>IF(ISNUMBER(F_Udlaan_Bred_Smal[[#This Row],[Udlån, bred definition]]),F_Udlaan_Bred_Smal[[#This Row],[Udlån, bred definition]]/F_Udlaan_Bred_Smal[[#This Row],[BNP]]*100,NA())</f>
        <v>130.95408757168585</v>
      </c>
    </row>
    <row r="209" spans="1:6" hidden="1" x14ac:dyDescent="0.25">
      <c r="A209" s="3">
        <v>35734</v>
      </c>
      <c r="B209" s="4">
        <v>1231.8185813056693</v>
      </c>
      <c r="C209" s="4"/>
      <c r="D209" s="4"/>
      <c r="E209" s="33"/>
      <c r="F209" s="33"/>
    </row>
    <row r="210" spans="1:6" hidden="1" x14ac:dyDescent="0.25">
      <c r="A210" s="3">
        <v>35764</v>
      </c>
      <c r="B210" s="4">
        <v>1244.8943367758191</v>
      </c>
      <c r="C210" s="4"/>
      <c r="D210" s="4"/>
      <c r="E210" s="33"/>
      <c r="F210" s="33"/>
    </row>
    <row r="211" spans="1:6" x14ac:dyDescent="0.25">
      <c r="A211" s="3">
        <v>35795</v>
      </c>
      <c r="B211" s="4">
        <v>1265.6554387360804</v>
      </c>
      <c r="C211" s="4">
        <v>1504.2395598816488</v>
      </c>
      <c r="D211" s="4">
        <v>1146.0999999999999</v>
      </c>
      <c r="E211" s="33">
        <f>IF(ISNUMBER(F_Udlaan_Bred_Smal[[#This Row],[BNP]]),F_Udlaan_Bred_Smal[[#This Row],[Udlån, smal definition]]/F_Udlaan_Bred_Smal[[#This Row],[BNP]]*100,NA())</f>
        <v>110.43150150388976</v>
      </c>
      <c r="F211" s="33">
        <f>IF(ISNUMBER(F_Udlaan_Bred_Smal[[#This Row],[Udlån, bred definition]]),F_Udlaan_Bred_Smal[[#This Row],[Udlån, bred definition]]/F_Udlaan_Bred_Smal[[#This Row],[BNP]]*100,NA())</f>
        <v>131.24854374676283</v>
      </c>
    </row>
    <row r="212" spans="1:6" hidden="1" x14ac:dyDescent="0.25">
      <c r="A212" s="3">
        <v>35826</v>
      </c>
      <c r="B212" s="4">
        <v>1263.3267619376938</v>
      </c>
      <c r="C212" s="4"/>
      <c r="D212" s="4"/>
      <c r="E212" s="33"/>
      <c r="F212" s="33"/>
    </row>
    <row r="213" spans="1:6" hidden="1" x14ac:dyDescent="0.25">
      <c r="A213" s="3">
        <v>35854</v>
      </c>
      <c r="B213" s="4">
        <v>1282.8968504255188</v>
      </c>
      <c r="C213" s="4"/>
      <c r="D213" s="4"/>
      <c r="E213" s="33"/>
      <c r="F213" s="33"/>
    </row>
    <row r="214" spans="1:6" x14ac:dyDescent="0.25">
      <c r="A214" s="3">
        <v>35885</v>
      </c>
      <c r="B214" s="4">
        <v>1300.344825468477</v>
      </c>
      <c r="C214" s="4">
        <v>1545.1661264527238</v>
      </c>
      <c r="D214" s="4">
        <v>1160.5999999999999</v>
      </c>
      <c r="E214" s="33">
        <f>IF(ISNUMBER(F_Udlaan_Bred_Smal[[#This Row],[BNP]]),F_Udlaan_Bred_Smal[[#This Row],[Udlån, smal definition]]/F_Udlaan_Bred_Smal[[#This Row],[BNP]]*100,NA())</f>
        <v>112.04073974396667</v>
      </c>
      <c r="F214" s="33">
        <f>IF(ISNUMBER(F_Udlaan_Bred_Smal[[#This Row],[Udlån, bred definition]]),F_Udlaan_Bred_Smal[[#This Row],[Udlån, bred definition]]/F_Udlaan_Bred_Smal[[#This Row],[BNP]]*100,NA())</f>
        <v>133.13511342863379</v>
      </c>
    </row>
    <row r="215" spans="1:6" hidden="1" x14ac:dyDescent="0.25">
      <c r="A215" s="3">
        <v>35915</v>
      </c>
      <c r="B215" s="4">
        <v>1303.3152587055595</v>
      </c>
      <c r="C215" s="4"/>
      <c r="D215" s="4"/>
      <c r="E215" s="33"/>
      <c r="F215" s="33"/>
    </row>
    <row r="216" spans="1:6" hidden="1" x14ac:dyDescent="0.25">
      <c r="A216" s="3">
        <v>35946</v>
      </c>
      <c r="B216" s="4">
        <v>1315.748908093386</v>
      </c>
      <c r="C216" s="4"/>
      <c r="D216" s="4"/>
      <c r="E216" s="33"/>
      <c r="F216" s="33"/>
    </row>
    <row r="217" spans="1:6" x14ac:dyDescent="0.25">
      <c r="A217" s="3">
        <v>35976</v>
      </c>
      <c r="B217" s="4">
        <v>1336.1220100819328</v>
      </c>
      <c r="C217" s="4">
        <v>1586.2538678213127</v>
      </c>
      <c r="D217" s="4">
        <v>1163.1000000000001</v>
      </c>
      <c r="E217" s="33">
        <f>IF(ISNUMBER(F_Udlaan_Bred_Smal[[#This Row],[BNP]]),F_Udlaan_Bred_Smal[[#This Row],[Udlån, smal definition]]/F_Udlaan_Bred_Smal[[#This Row],[BNP]]*100,NA())</f>
        <v>114.8759358681053</v>
      </c>
      <c r="F217" s="33">
        <f>IF(ISNUMBER(F_Udlaan_Bred_Smal[[#This Row],[Udlån, bred definition]]),F_Udlaan_Bred_Smal[[#This Row],[Udlån, bred definition]]/F_Udlaan_Bred_Smal[[#This Row],[BNP]]*100,NA())</f>
        <v>136.38155513896589</v>
      </c>
    </row>
    <row r="218" spans="1:6" hidden="1" x14ac:dyDescent="0.25">
      <c r="A218" s="3">
        <v>36007</v>
      </c>
      <c r="B218" s="4">
        <v>1326.7636573423893</v>
      </c>
      <c r="C218" s="4"/>
      <c r="D218" s="4"/>
      <c r="E218" s="33"/>
      <c r="F218" s="33"/>
    </row>
    <row r="219" spans="1:6" hidden="1" x14ac:dyDescent="0.25">
      <c r="A219" s="3">
        <v>36038</v>
      </c>
      <c r="B219" s="4">
        <v>1345.6858414227816</v>
      </c>
      <c r="C219" s="4"/>
      <c r="D219" s="4"/>
      <c r="E219" s="33"/>
      <c r="F219" s="33"/>
    </row>
    <row r="220" spans="1:6" x14ac:dyDescent="0.25">
      <c r="A220" s="3">
        <v>36068</v>
      </c>
      <c r="B220" s="4">
        <v>1367.9389296845798</v>
      </c>
      <c r="C220" s="4">
        <v>1623.6161801506455</v>
      </c>
      <c r="D220" s="4">
        <v>1175.0999999999999</v>
      </c>
      <c r="E220" s="33">
        <f>IF(ISNUMBER(F_Udlaan_Bred_Smal[[#This Row],[BNP]]),F_Udlaan_Bred_Smal[[#This Row],[Udlån, smal definition]]/F_Udlaan_Bred_Smal[[#This Row],[BNP]]*100,NA())</f>
        <v>116.41042717084331</v>
      </c>
      <c r="F220" s="33">
        <f>IF(ISNUMBER(F_Udlaan_Bred_Smal[[#This Row],[Udlån, bred definition]]),F_Udlaan_Bred_Smal[[#This Row],[Udlån, bred definition]]/F_Udlaan_Bred_Smal[[#This Row],[BNP]]*100,NA())</f>
        <v>138.16834143057147</v>
      </c>
    </row>
    <row r="221" spans="1:6" hidden="1" x14ac:dyDescent="0.25">
      <c r="A221" s="3">
        <v>36099</v>
      </c>
      <c r="B221" s="4">
        <v>1354.3728299986119</v>
      </c>
      <c r="C221" s="4"/>
      <c r="D221" s="4"/>
      <c r="E221" s="33"/>
      <c r="F221" s="33"/>
    </row>
    <row r="222" spans="1:6" hidden="1" x14ac:dyDescent="0.25">
      <c r="A222" s="3">
        <v>36129</v>
      </c>
      <c r="B222" s="4">
        <v>1369.5782507920478</v>
      </c>
      <c r="C222" s="4"/>
      <c r="D222" s="4"/>
      <c r="E222" s="33"/>
      <c r="F222" s="33"/>
    </row>
    <row r="223" spans="1:6" x14ac:dyDescent="0.25">
      <c r="A223" s="3">
        <v>36160</v>
      </c>
      <c r="B223" s="4">
        <v>1388.4139599267355</v>
      </c>
      <c r="C223" s="4">
        <v>1647.8588052995788</v>
      </c>
      <c r="D223" s="4">
        <v>1186</v>
      </c>
      <c r="E223" s="33">
        <f>IF(ISNUMBER(F_Udlaan_Bred_Smal[[#This Row],[BNP]]),F_Udlaan_Bred_Smal[[#This Row],[Udlån, smal definition]]/F_Udlaan_Bred_Smal[[#This Row],[BNP]]*100,NA())</f>
        <v>117.0669443445814</v>
      </c>
      <c r="F223" s="33">
        <f>IF(ISNUMBER(F_Udlaan_Bred_Smal[[#This Row],[Udlån, bred definition]]),F_Udlaan_Bred_Smal[[#This Row],[Udlån, bred definition]]/F_Udlaan_Bred_Smal[[#This Row],[BNP]]*100,NA())</f>
        <v>138.94256368461879</v>
      </c>
    </row>
    <row r="224" spans="1:6" hidden="1" x14ac:dyDescent="0.25">
      <c r="A224" s="3">
        <v>36191</v>
      </c>
      <c r="B224" s="4">
        <v>1388.2316055480201</v>
      </c>
      <c r="C224" s="4"/>
      <c r="D224" s="4"/>
      <c r="E224" s="33"/>
      <c r="F224" s="33"/>
    </row>
    <row r="225" spans="1:6" hidden="1" x14ac:dyDescent="0.25">
      <c r="A225" s="3">
        <v>36219</v>
      </c>
      <c r="B225" s="4">
        <v>1404.6241109146056</v>
      </c>
      <c r="C225" s="4"/>
      <c r="D225" s="4"/>
      <c r="E225" s="33"/>
      <c r="F225" s="33"/>
    </row>
    <row r="226" spans="1:6" x14ac:dyDescent="0.25">
      <c r="A226" s="3">
        <v>36250</v>
      </c>
      <c r="B226" s="4">
        <v>1423.3418495344981</v>
      </c>
      <c r="C226" s="4">
        <v>1700.0327570796992</v>
      </c>
      <c r="D226" s="4">
        <v>1193.9000000000001</v>
      </c>
      <c r="E226" s="33">
        <f>IF(ISNUMBER(F_Udlaan_Bred_Smal[[#This Row],[BNP]]),F_Udlaan_Bred_Smal[[#This Row],[Udlån, smal definition]]/F_Udlaan_Bred_Smal[[#This Row],[BNP]]*100,NA())</f>
        <v>119.21784483914047</v>
      </c>
      <c r="F226" s="33">
        <f>IF(ISNUMBER(F_Udlaan_Bred_Smal[[#This Row],[Udlån, bred definition]]),F_Udlaan_Bred_Smal[[#This Row],[Udlån, bred definition]]/F_Udlaan_Bred_Smal[[#This Row],[BNP]]*100,NA())</f>
        <v>142.39322866904257</v>
      </c>
    </row>
    <row r="227" spans="1:6" hidden="1" x14ac:dyDescent="0.25">
      <c r="A227" s="3">
        <v>36280</v>
      </c>
      <c r="B227" s="4">
        <v>1425.7215783927804</v>
      </c>
      <c r="C227" s="4"/>
      <c r="D227" s="4"/>
      <c r="E227" s="33"/>
      <c r="F227" s="33"/>
    </row>
    <row r="228" spans="1:6" hidden="1" x14ac:dyDescent="0.25">
      <c r="A228" s="3">
        <v>36311</v>
      </c>
      <c r="B228" s="4">
        <v>1440.5888170750002</v>
      </c>
      <c r="C228" s="4"/>
      <c r="D228" s="4"/>
      <c r="E228" s="33"/>
      <c r="F228" s="33"/>
    </row>
    <row r="229" spans="1:6" x14ac:dyDescent="0.25">
      <c r="A229" s="3">
        <v>36341</v>
      </c>
      <c r="B229" s="4">
        <v>1460.5434408282511</v>
      </c>
      <c r="C229" s="4">
        <v>1736.0955254604478</v>
      </c>
      <c r="D229" s="4">
        <v>1209.5999999999999</v>
      </c>
      <c r="E229" s="33">
        <f>IF(ISNUMBER(F_Udlaan_Bred_Smal[[#This Row],[BNP]]),F_Udlaan_Bred_Smal[[#This Row],[Udlån, smal definition]]/F_Udlaan_Bred_Smal[[#This Row],[BNP]]*100,NA())</f>
        <v>120.74598551820858</v>
      </c>
      <c r="F229" s="33">
        <f>IF(ISNUMBER(F_Udlaan_Bred_Smal[[#This Row],[Udlån, bred definition]]),F_Udlaan_Bred_Smal[[#This Row],[Udlån, bred definition]]/F_Udlaan_Bred_Smal[[#This Row],[BNP]]*100,NA())</f>
        <v>143.52641579534128</v>
      </c>
    </row>
    <row r="230" spans="1:6" hidden="1" x14ac:dyDescent="0.25">
      <c r="A230" s="3">
        <v>36372</v>
      </c>
      <c r="B230" s="4">
        <v>1450.3977769392998</v>
      </c>
      <c r="C230" s="4"/>
      <c r="D230" s="4"/>
      <c r="E230" s="33"/>
      <c r="F230" s="33"/>
    </row>
    <row r="231" spans="1:6" hidden="1" x14ac:dyDescent="0.25">
      <c r="A231" s="3">
        <v>36403</v>
      </c>
      <c r="B231" s="4">
        <v>1463.9011422848243</v>
      </c>
      <c r="C231" s="4"/>
      <c r="D231" s="4"/>
      <c r="E231" s="33"/>
      <c r="F231" s="33"/>
    </row>
    <row r="232" spans="1:6" x14ac:dyDescent="0.25">
      <c r="A232" s="3">
        <v>36433</v>
      </c>
      <c r="B232" s="4">
        <v>1476.6641078744406</v>
      </c>
      <c r="C232" s="4">
        <v>1740.7342970352131</v>
      </c>
      <c r="D232" s="4">
        <v>1222.4000000000001</v>
      </c>
      <c r="E232" s="33">
        <f>IF(ISNUMBER(F_Udlaan_Bred_Smal[[#This Row],[BNP]]),F_Udlaan_Bred_Smal[[#This Row],[Udlån, smal definition]]/F_Udlaan_Bred_Smal[[#This Row],[BNP]]*100,NA())</f>
        <v>120.80040149496405</v>
      </c>
      <c r="F232" s="33">
        <f>IF(ISNUMBER(F_Udlaan_Bred_Smal[[#This Row],[Udlån, bred definition]]),F_Udlaan_Bred_Smal[[#This Row],[Udlån, bred definition]]/F_Udlaan_Bred_Smal[[#This Row],[BNP]]*100,NA())</f>
        <v>142.40300204803771</v>
      </c>
    </row>
    <row r="233" spans="1:6" hidden="1" x14ac:dyDescent="0.25">
      <c r="A233" s="3">
        <v>36464</v>
      </c>
      <c r="B233" s="4">
        <v>1466.7752049881296</v>
      </c>
      <c r="C233" s="4"/>
      <c r="D233" s="4"/>
      <c r="E233" s="33"/>
      <c r="F233" s="33"/>
    </row>
    <row r="234" spans="1:6" hidden="1" x14ac:dyDescent="0.25">
      <c r="A234" s="3">
        <v>36494</v>
      </c>
      <c r="B234" s="4">
        <v>1478.6373300462685</v>
      </c>
      <c r="C234" s="4"/>
      <c r="D234" s="4"/>
      <c r="E234" s="33"/>
      <c r="F234" s="33"/>
    </row>
    <row r="235" spans="1:6" x14ac:dyDescent="0.25">
      <c r="A235" s="3">
        <v>36525</v>
      </c>
      <c r="B235" s="4">
        <v>1493.3705816641509</v>
      </c>
      <c r="C235" s="4">
        <v>1784.9349526700908</v>
      </c>
      <c r="D235" s="4">
        <v>1241.5</v>
      </c>
      <c r="E235" s="33">
        <f>IF(ISNUMBER(F_Udlaan_Bred_Smal[[#This Row],[BNP]]),F_Udlaan_Bred_Smal[[#This Row],[Udlån, smal definition]]/F_Udlaan_Bred_Smal[[#This Row],[BNP]]*100,NA())</f>
        <v>120.28760222828441</v>
      </c>
      <c r="F235" s="33">
        <f>IF(ISNUMBER(F_Udlaan_Bred_Smal[[#This Row],[Udlån, bred definition]]),F_Udlaan_Bred_Smal[[#This Row],[Udlån, bred definition]]/F_Udlaan_Bred_Smal[[#This Row],[BNP]]*100,NA())</f>
        <v>143.77244886589534</v>
      </c>
    </row>
    <row r="236" spans="1:6" hidden="1" x14ac:dyDescent="0.25">
      <c r="A236" s="3">
        <v>36556</v>
      </c>
      <c r="B236" s="4">
        <v>1489.5007055983467</v>
      </c>
      <c r="C236" s="4"/>
      <c r="D236" s="4"/>
      <c r="E236" s="33"/>
      <c r="F236" s="33"/>
    </row>
    <row r="237" spans="1:6" hidden="1" x14ac:dyDescent="0.25">
      <c r="A237" s="3">
        <v>36585</v>
      </c>
      <c r="B237" s="4">
        <v>1495.0448198593983</v>
      </c>
      <c r="C237" s="4"/>
      <c r="D237" s="4"/>
      <c r="E237" s="33"/>
      <c r="F237" s="33"/>
    </row>
    <row r="238" spans="1:6" x14ac:dyDescent="0.25">
      <c r="A238" s="3">
        <v>36616</v>
      </c>
      <c r="B238" s="4">
        <v>1518.1202447296064</v>
      </c>
      <c r="C238" s="4">
        <v>1883.9642219750392</v>
      </c>
      <c r="D238" s="4">
        <v>1262.0999999999999</v>
      </c>
      <c r="E238" s="33">
        <f>IF(ISNUMBER(F_Udlaan_Bred_Smal[[#This Row],[BNP]]),F_Udlaan_Bred_Smal[[#This Row],[Udlån, smal definition]]/F_Udlaan_Bred_Smal[[#This Row],[BNP]]*100,NA())</f>
        <v>120.28525827823519</v>
      </c>
      <c r="F238" s="33">
        <f>IF(ISNUMBER(F_Udlaan_Bred_Smal[[#This Row],[Udlån, bred definition]]),F_Udlaan_Bred_Smal[[#This Row],[Udlån, bred definition]]/F_Udlaan_Bred_Smal[[#This Row],[BNP]]*100,NA())</f>
        <v>149.27218302630848</v>
      </c>
    </row>
    <row r="239" spans="1:6" hidden="1" x14ac:dyDescent="0.25">
      <c r="A239" s="3">
        <v>36646</v>
      </c>
      <c r="B239" s="4">
        <v>1516.8700863324934</v>
      </c>
      <c r="C239" s="4"/>
      <c r="D239" s="4"/>
      <c r="E239" s="33"/>
      <c r="F239" s="33"/>
    </row>
    <row r="240" spans="1:6" hidden="1" x14ac:dyDescent="0.25">
      <c r="A240" s="3">
        <v>36677</v>
      </c>
      <c r="B240" s="4">
        <v>1518.7495654708746</v>
      </c>
      <c r="C240" s="4"/>
      <c r="D240" s="4"/>
      <c r="E240" s="33"/>
      <c r="F240" s="33"/>
    </row>
    <row r="241" spans="1:6" x14ac:dyDescent="0.25">
      <c r="A241" s="3">
        <v>36707</v>
      </c>
      <c r="B241" s="4">
        <v>1538.3629982615605</v>
      </c>
      <c r="C241" s="4">
        <v>1886.4897326036512</v>
      </c>
      <c r="D241" s="4">
        <v>1282.5</v>
      </c>
      <c r="E241" s="33">
        <f>IF(ISNUMBER(F_Udlaan_Bred_Smal[[#This Row],[BNP]]),F_Udlaan_Bred_Smal[[#This Row],[Udlån, smal definition]]/F_Udlaan_Bred_Smal[[#This Row],[BNP]]*100,NA())</f>
        <v>119.95033124846475</v>
      </c>
      <c r="F241" s="33">
        <f>IF(ISNUMBER(F_Udlaan_Bred_Smal[[#This Row],[Udlån, bred definition]]),F_Udlaan_Bred_Smal[[#This Row],[Udlån, bred definition]]/F_Udlaan_Bred_Smal[[#This Row],[BNP]]*100,NA())</f>
        <v>147.09471599248744</v>
      </c>
    </row>
    <row r="242" spans="1:6" hidden="1" x14ac:dyDescent="0.25">
      <c r="A242" s="3">
        <v>36738</v>
      </c>
      <c r="B242" s="4">
        <v>1560.0887130555891</v>
      </c>
      <c r="C242" s="4"/>
      <c r="D242" s="4"/>
      <c r="E242" s="33"/>
      <c r="F242" s="33"/>
    </row>
    <row r="243" spans="1:6" hidden="1" x14ac:dyDescent="0.25">
      <c r="A243" s="3">
        <v>36769</v>
      </c>
      <c r="B243" s="4">
        <v>1559.166061028639</v>
      </c>
      <c r="C243" s="4"/>
      <c r="D243" s="4"/>
      <c r="E243" s="33"/>
      <c r="F243" s="33"/>
    </row>
    <row r="244" spans="1:6" x14ac:dyDescent="0.25">
      <c r="A244" s="3">
        <v>36799</v>
      </c>
      <c r="B244" s="4">
        <v>1570.7817109370997</v>
      </c>
      <c r="C244" s="4">
        <v>1974.663470844745</v>
      </c>
      <c r="D244" s="4">
        <v>1303.3</v>
      </c>
      <c r="E244" s="33">
        <f>IF(ISNUMBER(F_Udlaan_Bred_Smal[[#This Row],[BNP]]),F_Udlaan_Bred_Smal[[#This Row],[Udlån, smal definition]]/F_Udlaan_Bred_Smal[[#This Row],[BNP]]*100,NA())</f>
        <v>120.52341831789302</v>
      </c>
      <c r="F244" s="33">
        <f>IF(ISNUMBER(F_Udlaan_Bred_Smal[[#This Row],[Udlån, bred definition]]),F_Udlaan_Bred_Smal[[#This Row],[Udlån, bred definition]]/F_Udlaan_Bred_Smal[[#This Row],[BNP]]*100,NA())</f>
        <v>151.51258120499847</v>
      </c>
    </row>
    <row r="245" spans="1:6" hidden="1" x14ac:dyDescent="0.25">
      <c r="A245" s="3">
        <v>36830</v>
      </c>
      <c r="B245" s="4">
        <v>1569.419920451219</v>
      </c>
      <c r="C245" s="4"/>
      <c r="D245" s="4"/>
      <c r="E245" s="33"/>
      <c r="F245" s="33"/>
    </row>
    <row r="246" spans="1:6" hidden="1" x14ac:dyDescent="0.25">
      <c r="A246" s="3">
        <v>36860</v>
      </c>
      <c r="B246" s="4">
        <v>1576.1581506072248</v>
      </c>
      <c r="C246" s="4"/>
      <c r="D246" s="4"/>
      <c r="E246" s="33"/>
      <c r="F246" s="33"/>
    </row>
    <row r="247" spans="1:6" x14ac:dyDescent="0.25">
      <c r="A247" s="3">
        <v>36891</v>
      </c>
      <c r="B247" s="4">
        <v>1584.2689937017549</v>
      </c>
      <c r="C247" s="4">
        <v>1995.8727444097271</v>
      </c>
      <c r="D247" s="4">
        <v>1326.8999999999999</v>
      </c>
      <c r="E247" s="33">
        <f>IF(ISNUMBER(F_Udlaan_Bred_Smal[[#This Row],[BNP]]),F_Udlaan_Bred_Smal[[#This Row],[Udlån, smal definition]]/F_Udlaan_Bred_Smal[[#This Row],[BNP]]*100,NA())</f>
        <v>119.3962614893176</v>
      </c>
      <c r="F247" s="33">
        <f>IF(ISNUMBER(F_Udlaan_Bred_Smal[[#This Row],[Udlån, bred definition]]),F_Udlaan_Bred_Smal[[#This Row],[Udlån, bred definition]]/F_Udlaan_Bred_Smal[[#This Row],[BNP]]*100,NA())</f>
        <v>150.41621406358635</v>
      </c>
    </row>
    <row r="248" spans="1:6" hidden="1" x14ac:dyDescent="0.25">
      <c r="A248" s="3">
        <v>36922</v>
      </c>
      <c r="B248" s="4">
        <v>1598.5828623299492</v>
      </c>
      <c r="C248" s="4"/>
      <c r="D248" s="4"/>
      <c r="E248" s="33"/>
      <c r="F248" s="33"/>
    </row>
    <row r="249" spans="1:6" hidden="1" x14ac:dyDescent="0.25">
      <c r="A249" s="3">
        <v>36950</v>
      </c>
      <c r="B249" s="4">
        <v>1612.4900839849656</v>
      </c>
      <c r="C249" s="4"/>
      <c r="D249" s="4"/>
      <c r="E249" s="33"/>
      <c r="F249" s="33"/>
    </row>
    <row r="250" spans="1:6" x14ac:dyDescent="0.25">
      <c r="A250" s="3">
        <v>36981</v>
      </c>
      <c r="B250" s="4">
        <v>1627.2699245143792</v>
      </c>
      <c r="C250" s="4">
        <v>2029.2634097384494</v>
      </c>
      <c r="D250" s="4">
        <v>1339.5</v>
      </c>
      <c r="E250" s="33">
        <f>IF(ISNUMBER(F_Udlaan_Bred_Smal[[#This Row],[BNP]]),F_Udlaan_Bred_Smal[[#This Row],[Udlån, smal definition]]/F_Udlaan_Bred_Smal[[#This Row],[BNP]]*100,NA())</f>
        <v>121.48338368901675</v>
      </c>
      <c r="F250" s="33">
        <f>IF(ISNUMBER(F_Udlaan_Bred_Smal[[#This Row],[Udlån, bred definition]]),F_Udlaan_Bred_Smal[[#This Row],[Udlån, bred definition]]/F_Udlaan_Bred_Smal[[#This Row],[BNP]]*100,NA())</f>
        <v>151.49409553851805</v>
      </c>
    </row>
    <row r="251" spans="1:6" hidden="1" x14ac:dyDescent="0.25">
      <c r="A251" s="3">
        <v>37011</v>
      </c>
      <c r="B251" s="4">
        <v>1631.3745237387332</v>
      </c>
      <c r="C251" s="4"/>
      <c r="D251" s="4"/>
      <c r="E251" s="33"/>
      <c r="F251" s="33"/>
    </row>
    <row r="252" spans="1:6" hidden="1" x14ac:dyDescent="0.25">
      <c r="A252" s="3">
        <v>37042</v>
      </c>
      <c r="B252" s="4">
        <v>1636.6264483660279</v>
      </c>
      <c r="C252" s="4"/>
      <c r="D252" s="4"/>
      <c r="E252" s="33"/>
      <c r="F252" s="33"/>
    </row>
    <row r="253" spans="1:6" x14ac:dyDescent="0.25">
      <c r="A253" s="3">
        <v>37072</v>
      </c>
      <c r="B253" s="4">
        <v>1648.1221522663691</v>
      </c>
      <c r="C253" s="4">
        <v>2078.0724007002177</v>
      </c>
      <c r="D253" s="4">
        <v>1351.1999999999998</v>
      </c>
      <c r="E253" s="33">
        <f>IF(ISNUMBER(F_Udlaan_Bred_Smal[[#This Row],[BNP]]),F_Udlaan_Bred_Smal[[#This Row],[Udlån, smal definition]]/F_Udlaan_Bred_Smal[[#This Row],[BNP]]*100,NA())</f>
        <v>121.97470043415994</v>
      </c>
      <c r="F253" s="33">
        <f>IF(ISNUMBER(F_Udlaan_Bred_Smal[[#This Row],[Udlån, bred definition]]),F_Udlaan_Bred_Smal[[#This Row],[Udlån, bred definition]]/F_Udlaan_Bred_Smal[[#This Row],[BNP]]*100,NA())</f>
        <v>153.79458264507238</v>
      </c>
    </row>
    <row r="254" spans="1:6" hidden="1" x14ac:dyDescent="0.25">
      <c r="A254" s="3">
        <v>37103</v>
      </c>
      <c r="B254" s="4">
        <v>1648.8759870124868</v>
      </c>
      <c r="C254" s="4"/>
      <c r="D254" s="4"/>
      <c r="E254" s="33"/>
      <c r="F254" s="33"/>
    </row>
    <row r="255" spans="1:6" hidden="1" x14ac:dyDescent="0.25">
      <c r="A255" s="3">
        <v>37134</v>
      </c>
      <c r="B255" s="4">
        <v>1657.1537102968127</v>
      </c>
      <c r="C255" s="4"/>
      <c r="D255" s="4"/>
      <c r="E255" s="33"/>
      <c r="F255" s="33"/>
    </row>
    <row r="256" spans="1:6" x14ac:dyDescent="0.25">
      <c r="A256" s="3">
        <v>37164</v>
      </c>
      <c r="B256" s="4">
        <v>1675.0037380117594</v>
      </c>
      <c r="C256" s="4">
        <v>2129.3303906867977</v>
      </c>
      <c r="D256" s="4">
        <v>1364.3000000000002</v>
      </c>
      <c r="E256" s="33">
        <f>IF(ISNUMBER(F_Udlaan_Bred_Smal[[#This Row],[BNP]]),F_Udlaan_Bred_Smal[[#This Row],[Udlån, smal definition]]/F_Udlaan_Bred_Smal[[#This Row],[BNP]]*100,NA())</f>
        <v>122.77385751020738</v>
      </c>
      <c r="F256" s="33">
        <f>IF(ISNUMBER(F_Udlaan_Bred_Smal[[#This Row],[Udlån, bred definition]]),F_Udlaan_Bred_Smal[[#This Row],[Udlån, bred definition]]/F_Udlaan_Bred_Smal[[#This Row],[BNP]]*100,NA())</f>
        <v>156.07493884679303</v>
      </c>
    </row>
    <row r="257" spans="1:6" hidden="1" x14ac:dyDescent="0.25">
      <c r="A257" s="3">
        <v>37195</v>
      </c>
      <c r="B257" s="4">
        <v>1685.1566237447178</v>
      </c>
      <c r="C257" s="4"/>
      <c r="D257" s="4"/>
      <c r="E257" s="33"/>
      <c r="F257" s="33"/>
    </row>
    <row r="258" spans="1:6" hidden="1" x14ac:dyDescent="0.25">
      <c r="A258" s="3">
        <v>37225</v>
      </c>
      <c r="B258" s="4">
        <v>1702.7165466736624</v>
      </c>
      <c r="C258" s="4"/>
      <c r="D258" s="4"/>
      <c r="E258" s="33"/>
      <c r="F258" s="33"/>
    </row>
    <row r="259" spans="1:6" x14ac:dyDescent="0.25">
      <c r="A259" s="3">
        <v>37256</v>
      </c>
      <c r="B259" s="4">
        <v>1715.1809607704074</v>
      </c>
      <c r="C259" s="4">
        <v>2199.2438493371483</v>
      </c>
      <c r="D259" s="4">
        <v>1371.6</v>
      </c>
      <c r="E259" s="33">
        <f>IF(ISNUMBER(F_Udlaan_Bred_Smal[[#This Row],[BNP]]),F_Udlaan_Bred_Smal[[#This Row],[Udlån, smal definition]]/F_Udlaan_Bred_Smal[[#This Row],[BNP]]*100,NA())</f>
        <v>125.04964718361093</v>
      </c>
      <c r="F259" s="33">
        <f>IF(ISNUMBER(F_Udlaan_Bred_Smal[[#This Row],[Udlån, bred definition]]),F_Udlaan_Bred_Smal[[#This Row],[Udlån, bred definition]]/F_Udlaan_Bred_Smal[[#This Row],[BNP]]*100,NA())</f>
        <v>160.34148799483438</v>
      </c>
    </row>
    <row r="260" spans="1:6" hidden="1" x14ac:dyDescent="0.25">
      <c r="A260" s="3">
        <v>37287</v>
      </c>
      <c r="B260" s="4">
        <v>1710.9479264383995</v>
      </c>
      <c r="C260" s="4"/>
      <c r="D260" s="4"/>
      <c r="E260" s="33"/>
      <c r="F260" s="33"/>
    </row>
    <row r="261" spans="1:6" hidden="1" x14ac:dyDescent="0.25">
      <c r="A261" s="3">
        <v>37315</v>
      </c>
      <c r="B261" s="4">
        <v>1719.1278034558277</v>
      </c>
      <c r="C261" s="4"/>
      <c r="D261" s="4"/>
      <c r="E261" s="33"/>
      <c r="F261" s="33"/>
    </row>
    <row r="262" spans="1:6" x14ac:dyDescent="0.25">
      <c r="A262" s="3">
        <v>37346</v>
      </c>
      <c r="B262" s="4">
        <v>1735.0800285108514</v>
      </c>
      <c r="C262" s="4">
        <v>2205.0436343058036</v>
      </c>
      <c r="D262" s="4">
        <v>1379.8999999999999</v>
      </c>
      <c r="E262" s="33">
        <f>IF(ISNUMBER(F_Udlaan_Bred_Smal[[#This Row],[BNP]]),F_Udlaan_Bred_Smal[[#This Row],[Udlån, smal definition]]/F_Udlaan_Bred_Smal[[#This Row],[BNP]]*100,NA())</f>
        <v>125.73954841009143</v>
      </c>
      <c r="F262" s="33">
        <f>IF(ISNUMBER(F_Udlaan_Bred_Smal[[#This Row],[Udlån, bred definition]]),F_Udlaan_Bred_Smal[[#This Row],[Udlån, bred definition]]/F_Udlaan_Bred_Smal[[#This Row],[BNP]]*100,NA())</f>
        <v>159.79735011999446</v>
      </c>
    </row>
    <row r="263" spans="1:6" hidden="1" x14ac:dyDescent="0.25">
      <c r="A263" s="3">
        <v>37376</v>
      </c>
      <c r="B263" s="4">
        <v>1739.6256708261149</v>
      </c>
      <c r="C263" s="4"/>
      <c r="D263" s="4"/>
      <c r="E263" s="33"/>
      <c r="F263" s="33"/>
    </row>
    <row r="264" spans="1:6" hidden="1" x14ac:dyDescent="0.25">
      <c r="A264" s="3">
        <v>37407</v>
      </c>
      <c r="B264" s="4">
        <v>1740.8015192783582</v>
      </c>
      <c r="C264" s="4"/>
      <c r="D264" s="4"/>
      <c r="E264" s="33"/>
      <c r="F264" s="33"/>
    </row>
    <row r="265" spans="1:6" x14ac:dyDescent="0.25">
      <c r="A265" s="3">
        <v>37437</v>
      </c>
      <c r="B265" s="4">
        <v>1758.5312193339093</v>
      </c>
      <c r="C265" s="4">
        <v>2217.2121235091922</v>
      </c>
      <c r="D265" s="4">
        <v>1392.8</v>
      </c>
      <c r="E265" s="33">
        <f>IF(ISNUMBER(F_Udlaan_Bred_Smal[[#This Row],[BNP]]),F_Udlaan_Bred_Smal[[#This Row],[Udlån, smal definition]]/F_Udlaan_Bred_Smal[[#This Row],[BNP]]*100,NA())</f>
        <v>126.25870328359487</v>
      </c>
      <c r="F265" s="33">
        <f>IF(ISNUMBER(F_Udlaan_Bred_Smal[[#This Row],[Udlån, bred definition]]),F_Udlaan_Bred_Smal[[#This Row],[Udlån, bred definition]]/F_Udlaan_Bred_Smal[[#This Row],[BNP]]*100,NA())</f>
        <v>159.19099106183171</v>
      </c>
    </row>
    <row r="266" spans="1:6" hidden="1" x14ac:dyDescent="0.25">
      <c r="A266" s="3">
        <v>37468</v>
      </c>
      <c r="B266" s="4">
        <v>1755.8124838021395</v>
      </c>
      <c r="C266" s="4"/>
      <c r="D266" s="4"/>
      <c r="E266" s="33"/>
      <c r="F266" s="33"/>
    </row>
    <row r="267" spans="1:6" hidden="1" x14ac:dyDescent="0.25">
      <c r="A267" s="3">
        <v>37499</v>
      </c>
      <c r="B267" s="4">
        <v>1779.2093598181846</v>
      </c>
      <c r="C267" s="4"/>
      <c r="D267" s="4"/>
      <c r="E267" s="33"/>
      <c r="F267" s="33"/>
    </row>
    <row r="268" spans="1:6" x14ac:dyDescent="0.25">
      <c r="A268" s="3">
        <v>37529</v>
      </c>
      <c r="B268" s="4">
        <v>1790.3736968142036</v>
      </c>
      <c r="C268" s="4">
        <v>2264.834203430923</v>
      </c>
      <c r="D268" s="4">
        <v>1402.3</v>
      </c>
      <c r="E268" s="33">
        <f>IF(ISNUMBER(F_Udlaan_Bred_Smal[[#This Row],[BNP]]),F_Udlaan_Bred_Smal[[#This Row],[Udlån, smal definition]]/F_Udlaan_Bred_Smal[[#This Row],[BNP]]*100,NA())</f>
        <v>127.67408520389387</v>
      </c>
      <c r="F268" s="33">
        <f>IF(ISNUMBER(F_Udlaan_Bred_Smal[[#This Row],[Udlån, bred definition]]),F_Udlaan_Bred_Smal[[#This Row],[Udlån, bred definition]]/F_Udlaan_Bred_Smal[[#This Row],[BNP]]*100,NA())</f>
        <v>161.50853622127383</v>
      </c>
    </row>
    <row r="269" spans="1:6" hidden="1" x14ac:dyDescent="0.25">
      <c r="A269" s="3">
        <v>37560</v>
      </c>
      <c r="B269" s="4">
        <v>1785.8605469790953</v>
      </c>
      <c r="C269" s="4"/>
      <c r="D269" s="4"/>
      <c r="E269" s="33"/>
      <c r="F269" s="33"/>
    </row>
    <row r="270" spans="1:6" hidden="1" x14ac:dyDescent="0.25">
      <c r="A270" s="3">
        <v>37590</v>
      </c>
      <c r="B270" s="4">
        <v>1793.407936221477</v>
      </c>
      <c r="C270" s="4"/>
      <c r="D270" s="4"/>
      <c r="E270" s="33"/>
      <c r="F270" s="33"/>
    </row>
    <row r="271" spans="1:6" x14ac:dyDescent="0.25">
      <c r="A271" s="3">
        <v>37621</v>
      </c>
      <c r="B271" s="4">
        <v>1806.8003342722334</v>
      </c>
      <c r="C271" s="4">
        <v>2265.5935414911787</v>
      </c>
      <c r="D271" s="4">
        <v>1410.1999999999998</v>
      </c>
      <c r="E271" s="33">
        <f>IF(ISNUMBER(F_Udlaan_Bred_Smal[[#This Row],[BNP]]),F_Udlaan_Bred_Smal[[#This Row],[Udlån, smal definition]]/F_Udlaan_Bred_Smal[[#This Row],[BNP]]*100,NA())</f>
        <v>128.12369410524985</v>
      </c>
      <c r="F271" s="33">
        <f>IF(ISNUMBER(F_Udlaan_Bred_Smal[[#This Row],[Udlån, bred definition]]),F_Udlaan_Bred_Smal[[#This Row],[Udlån, bred definition]]/F_Udlaan_Bred_Smal[[#This Row],[BNP]]*100,NA())</f>
        <v>160.65760470083526</v>
      </c>
    </row>
    <row r="272" spans="1:6" hidden="1" x14ac:dyDescent="0.25">
      <c r="A272" s="3">
        <v>37652</v>
      </c>
      <c r="B272" s="4">
        <v>1813.3745329114158</v>
      </c>
      <c r="C272" s="4"/>
      <c r="D272" s="4"/>
      <c r="E272" s="33"/>
      <c r="F272" s="33"/>
    </row>
    <row r="273" spans="1:6" hidden="1" x14ac:dyDescent="0.25">
      <c r="A273" s="3">
        <v>37680</v>
      </c>
      <c r="B273" s="4">
        <v>1825.5341469344157</v>
      </c>
      <c r="C273" s="4"/>
      <c r="D273" s="4"/>
      <c r="E273" s="33"/>
      <c r="F273" s="33"/>
    </row>
    <row r="274" spans="1:6" x14ac:dyDescent="0.25">
      <c r="A274" s="3">
        <v>37711</v>
      </c>
      <c r="B274" s="4">
        <v>1851.6219760489998</v>
      </c>
      <c r="C274" s="4">
        <v>2342.3362735414535</v>
      </c>
      <c r="D274" s="4">
        <v>1419.7</v>
      </c>
      <c r="E274" s="33">
        <f>IF(ISNUMBER(F_Udlaan_Bred_Smal[[#This Row],[BNP]]),F_Udlaan_Bred_Smal[[#This Row],[Udlån, smal definition]]/F_Udlaan_Bred_Smal[[#This Row],[BNP]]*100,NA())</f>
        <v>130.42346806008308</v>
      </c>
      <c r="F274" s="33">
        <f>IF(ISNUMBER(F_Udlaan_Bred_Smal[[#This Row],[Udlån, bred definition]]),F_Udlaan_Bred_Smal[[#This Row],[Udlån, bred definition]]/F_Udlaan_Bred_Smal[[#This Row],[BNP]]*100,NA())</f>
        <v>164.98811534418917</v>
      </c>
    </row>
    <row r="275" spans="1:6" hidden="1" x14ac:dyDescent="0.25">
      <c r="A275" s="3">
        <v>37741</v>
      </c>
      <c r="B275" s="4">
        <v>1855.4813884020002</v>
      </c>
      <c r="C275" s="4"/>
      <c r="D275" s="4"/>
      <c r="E275" s="33"/>
      <c r="F275" s="33"/>
    </row>
    <row r="276" spans="1:6" hidden="1" x14ac:dyDescent="0.25">
      <c r="A276" s="3">
        <v>37772</v>
      </c>
      <c r="B276" s="4">
        <v>1857.7359768619999</v>
      </c>
      <c r="C276" s="4"/>
      <c r="D276" s="4"/>
      <c r="E276" s="33"/>
      <c r="F276" s="33"/>
    </row>
    <row r="277" spans="1:6" x14ac:dyDescent="0.25">
      <c r="A277" s="3">
        <v>37802</v>
      </c>
      <c r="B277" s="4">
        <v>1882.960258759</v>
      </c>
      <c r="C277" s="4">
        <v>2379.5430646675204</v>
      </c>
      <c r="D277" s="4">
        <v>1421.5</v>
      </c>
      <c r="E277" s="33">
        <f>IF(ISNUMBER(F_Udlaan_Bred_Smal[[#This Row],[BNP]]),F_Udlaan_Bred_Smal[[#This Row],[Udlån, smal definition]]/F_Udlaan_Bred_Smal[[#This Row],[BNP]]*100,NA())</f>
        <v>132.46290951523039</v>
      </c>
      <c r="F277" s="33">
        <f>IF(ISNUMBER(F_Udlaan_Bred_Smal[[#This Row],[Udlån, bred definition]]),F_Udlaan_Bred_Smal[[#This Row],[Udlån, bred definition]]/F_Udlaan_Bred_Smal[[#This Row],[BNP]]*100,NA())</f>
        <v>167.39662783450723</v>
      </c>
    </row>
    <row r="278" spans="1:6" hidden="1" x14ac:dyDescent="0.25">
      <c r="A278" s="3">
        <v>37833</v>
      </c>
      <c r="B278" s="4">
        <v>1875.4370579490001</v>
      </c>
      <c r="C278" s="4"/>
      <c r="D278" s="4"/>
      <c r="E278" s="33"/>
      <c r="F278" s="33"/>
    </row>
    <row r="279" spans="1:6" hidden="1" x14ac:dyDescent="0.25">
      <c r="A279" s="3">
        <v>37864</v>
      </c>
      <c r="B279" s="4">
        <v>1885.3166725209999</v>
      </c>
      <c r="C279" s="4"/>
      <c r="D279" s="4"/>
      <c r="E279" s="33"/>
      <c r="F279" s="33"/>
    </row>
    <row r="280" spans="1:6" x14ac:dyDescent="0.25">
      <c r="A280" s="3">
        <v>37894</v>
      </c>
      <c r="B280" s="4">
        <v>1905.8582560699999</v>
      </c>
      <c r="C280" s="4">
        <v>2415.7067129621764</v>
      </c>
      <c r="D280" s="4">
        <v>1426.1</v>
      </c>
      <c r="E280" s="33">
        <f>IF(ISNUMBER(F_Udlaan_Bred_Smal[[#This Row],[BNP]]),F_Udlaan_Bred_Smal[[#This Row],[Udlån, smal definition]]/F_Udlaan_Bred_Smal[[#This Row],[BNP]]*100,NA())</f>
        <v>133.64127733468902</v>
      </c>
      <c r="F280" s="33">
        <f>IF(ISNUMBER(F_Udlaan_Bred_Smal[[#This Row],[Udlån, bred definition]]),F_Udlaan_Bred_Smal[[#This Row],[Udlån, bred definition]]/F_Udlaan_Bred_Smal[[#This Row],[BNP]]*100,NA())</f>
        <v>169.39251896516211</v>
      </c>
    </row>
    <row r="281" spans="1:6" hidden="1" x14ac:dyDescent="0.25">
      <c r="A281" s="3">
        <v>37925</v>
      </c>
      <c r="B281" s="4">
        <v>1898.5387826260001</v>
      </c>
      <c r="C281" s="4"/>
      <c r="D281" s="4"/>
      <c r="E281" s="33"/>
      <c r="F281" s="33"/>
    </row>
    <row r="282" spans="1:6" hidden="1" x14ac:dyDescent="0.25">
      <c r="A282" s="3">
        <v>37955</v>
      </c>
      <c r="B282" s="4">
        <v>1910.9878223010001</v>
      </c>
      <c r="C282" s="4"/>
      <c r="D282" s="4"/>
      <c r="E282" s="33"/>
      <c r="F282" s="33"/>
    </row>
    <row r="283" spans="1:6" x14ac:dyDescent="0.25">
      <c r="A283" s="3">
        <v>37986</v>
      </c>
      <c r="B283" s="4">
        <v>1941.101687224</v>
      </c>
      <c r="C283" s="4">
        <v>2419.2153949534631</v>
      </c>
      <c r="D283" s="4">
        <v>1436.8000000000002</v>
      </c>
      <c r="E283" s="33">
        <f>IF(ISNUMBER(F_Udlaan_Bred_Smal[[#This Row],[BNP]]),F_Udlaan_Bred_Smal[[#This Row],[Udlån, smal definition]]/F_Udlaan_Bred_Smal[[#This Row],[BNP]]*100,NA())</f>
        <v>135.09894816425387</v>
      </c>
      <c r="F283" s="33">
        <f>IF(ISNUMBER(F_Udlaan_Bred_Smal[[#This Row],[Udlån, bred definition]]),F_Udlaan_Bred_Smal[[#This Row],[Udlån, bred definition]]/F_Udlaan_Bred_Smal[[#This Row],[BNP]]*100,NA())</f>
        <v>168.37523628573655</v>
      </c>
    </row>
    <row r="284" spans="1:6" hidden="1" x14ac:dyDescent="0.25">
      <c r="A284" s="3">
        <v>38017</v>
      </c>
      <c r="B284" s="4">
        <v>1938.7997811969999</v>
      </c>
      <c r="C284" s="4"/>
      <c r="D284" s="4"/>
      <c r="E284" s="33"/>
      <c r="F284" s="33"/>
    </row>
    <row r="285" spans="1:6" hidden="1" x14ac:dyDescent="0.25">
      <c r="A285" s="3">
        <v>38046</v>
      </c>
      <c r="B285" s="4">
        <v>1948.6902613069999</v>
      </c>
      <c r="C285" s="4"/>
      <c r="D285" s="4"/>
      <c r="E285" s="33"/>
      <c r="F285" s="33"/>
    </row>
    <row r="286" spans="1:6" x14ac:dyDescent="0.25">
      <c r="A286" s="3">
        <v>38077</v>
      </c>
      <c r="B286" s="4">
        <v>1989.18212851</v>
      </c>
      <c r="C286" s="4">
        <v>2520.0781159961812</v>
      </c>
      <c r="D286" s="4">
        <v>1450.1</v>
      </c>
      <c r="E286" s="33">
        <f>IF(ISNUMBER(F_Udlaan_Bred_Smal[[#This Row],[BNP]]),F_Udlaan_Bred_Smal[[#This Row],[Udlån, smal definition]]/F_Udlaan_Bred_Smal[[#This Row],[BNP]]*100,NA())</f>
        <v>137.17551399972416</v>
      </c>
      <c r="F286" s="33">
        <f>IF(ISNUMBER(F_Udlaan_Bred_Smal[[#This Row],[Udlån, bred definition]]),F_Udlaan_Bred_Smal[[#This Row],[Udlån, bred definition]]/F_Udlaan_Bred_Smal[[#This Row],[BNP]]*100,NA())</f>
        <v>173.78650548211718</v>
      </c>
    </row>
    <row r="287" spans="1:6" hidden="1" x14ac:dyDescent="0.25">
      <c r="A287" s="3">
        <v>38107</v>
      </c>
      <c r="B287" s="4">
        <v>2007.5734352099998</v>
      </c>
      <c r="C287" s="4"/>
      <c r="D287" s="4"/>
      <c r="E287" s="33"/>
      <c r="F287" s="33"/>
    </row>
    <row r="288" spans="1:6" hidden="1" x14ac:dyDescent="0.25">
      <c r="A288" s="3">
        <v>38138</v>
      </c>
      <c r="B288" s="4">
        <v>2015.3255822859999</v>
      </c>
      <c r="C288" s="4"/>
      <c r="D288" s="4"/>
      <c r="E288" s="33"/>
      <c r="F288" s="33"/>
    </row>
    <row r="289" spans="1:6" x14ac:dyDescent="0.25">
      <c r="A289" s="3">
        <v>38168</v>
      </c>
      <c r="B289" s="4">
        <v>2035.101226427</v>
      </c>
      <c r="C289" s="4">
        <v>2568.3403444264213</v>
      </c>
      <c r="D289" s="4">
        <v>1468.6000000000001</v>
      </c>
      <c r="E289" s="33">
        <f>IF(ISNUMBER(F_Udlaan_Bred_Smal[[#This Row],[BNP]]),F_Udlaan_Bred_Smal[[#This Row],[Udlån, smal definition]]/F_Udlaan_Bred_Smal[[#This Row],[BNP]]*100,NA())</f>
        <v>138.57423576378864</v>
      </c>
      <c r="F289" s="33">
        <f>IF(ISNUMBER(F_Udlaan_Bred_Smal[[#This Row],[Udlån, bred definition]]),F_Udlaan_Bred_Smal[[#This Row],[Udlån, bred definition]]/F_Udlaan_Bred_Smal[[#This Row],[BNP]]*100,NA())</f>
        <v>174.88358602930828</v>
      </c>
    </row>
    <row r="290" spans="1:6" hidden="1" x14ac:dyDescent="0.25">
      <c r="A290" s="3">
        <v>38199</v>
      </c>
      <c r="B290" s="4">
        <v>2027.229712927</v>
      </c>
      <c r="C290" s="4"/>
      <c r="D290" s="4"/>
      <c r="E290" s="33"/>
      <c r="F290" s="33"/>
    </row>
    <row r="291" spans="1:6" hidden="1" x14ac:dyDescent="0.25">
      <c r="A291" s="3">
        <v>38230</v>
      </c>
      <c r="B291" s="4">
        <v>2039.2446433540001</v>
      </c>
      <c r="C291" s="4"/>
      <c r="D291" s="4"/>
      <c r="E291" s="33"/>
      <c r="F291" s="33"/>
    </row>
    <row r="292" spans="1:6" x14ac:dyDescent="0.25">
      <c r="A292" s="3">
        <v>38260</v>
      </c>
      <c r="B292" s="4">
        <v>2061.185309384</v>
      </c>
      <c r="C292" s="4">
        <v>2631.518622003864</v>
      </c>
      <c r="D292" s="4">
        <v>1487.2</v>
      </c>
      <c r="E292" s="33">
        <f>IF(ISNUMBER(F_Udlaan_Bred_Smal[[#This Row],[BNP]]),F_Udlaan_Bred_Smal[[#This Row],[Udlån, smal definition]]/F_Udlaan_Bred_Smal[[#This Row],[BNP]]*100,NA())</f>
        <v>138.59503156159226</v>
      </c>
      <c r="F292" s="33">
        <f>IF(ISNUMBER(F_Udlaan_Bred_Smal[[#This Row],[Udlån, bred definition]]),F_Udlaan_Bred_Smal[[#This Row],[Udlån, bred definition]]/F_Udlaan_Bred_Smal[[#This Row],[BNP]]*100,NA())</f>
        <v>176.94450121058796</v>
      </c>
    </row>
    <row r="293" spans="1:6" hidden="1" x14ac:dyDescent="0.25">
      <c r="A293" s="3">
        <v>38291</v>
      </c>
      <c r="B293" s="4">
        <v>2069.973809434</v>
      </c>
      <c r="C293" s="4"/>
      <c r="D293" s="4"/>
      <c r="E293" s="33"/>
      <c r="F293" s="33"/>
    </row>
    <row r="294" spans="1:6" hidden="1" x14ac:dyDescent="0.25">
      <c r="A294" s="3">
        <v>38321</v>
      </c>
      <c r="B294" s="4">
        <v>2088.6304059619997</v>
      </c>
      <c r="C294" s="4"/>
      <c r="D294" s="4"/>
      <c r="E294" s="33"/>
      <c r="F294" s="33"/>
    </row>
    <row r="295" spans="1:6" x14ac:dyDescent="0.25">
      <c r="A295" s="3">
        <v>38352</v>
      </c>
      <c r="B295" s="4">
        <v>2109.8836589110001</v>
      </c>
      <c r="C295" s="4">
        <v>2704.1216622779284</v>
      </c>
      <c r="D295" s="4">
        <v>1506.1000000000001</v>
      </c>
      <c r="E295" s="33">
        <f>IF(ISNUMBER(F_Udlaan_Bred_Smal[[#This Row],[BNP]]),F_Udlaan_Bred_Smal[[#This Row],[Udlån, smal definition]]/F_Udlaan_Bred_Smal[[#This Row],[BNP]]*100,NA())</f>
        <v>140.08921445528185</v>
      </c>
      <c r="F295" s="33">
        <f>IF(ISNUMBER(F_Udlaan_Bred_Smal[[#This Row],[Udlån, bred definition]]),F_Udlaan_Bred_Smal[[#This Row],[Udlån, bred definition]]/F_Udlaan_Bred_Smal[[#This Row],[BNP]]*100,NA())</f>
        <v>179.5446293259364</v>
      </c>
    </row>
    <row r="296" spans="1:6" hidden="1" x14ac:dyDescent="0.25">
      <c r="A296" s="3">
        <v>38383</v>
      </c>
      <c r="B296" s="4">
        <v>2121.8329064159998</v>
      </c>
      <c r="C296" s="4"/>
      <c r="D296" s="4"/>
      <c r="E296" s="33"/>
      <c r="F296" s="33"/>
    </row>
    <row r="297" spans="1:6" hidden="1" x14ac:dyDescent="0.25">
      <c r="A297" s="3">
        <v>38411</v>
      </c>
      <c r="B297" s="4">
        <v>2147.1025809549997</v>
      </c>
      <c r="C297" s="4"/>
      <c r="D297" s="4"/>
      <c r="E297" s="33"/>
      <c r="F297" s="33"/>
    </row>
    <row r="298" spans="1:6" x14ac:dyDescent="0.25">
      <c r="A298" s="3">
        <v>38442</v>
      </c>
      <c r="B298" s="4">
        <v>2179.8534826360001</v>
      </c>
      <c r="C298" s="4">
        <v>2819.950061674348</v>
      </c>
      <c r="D298" s="4">
        <v>1518.2</v>
      </c>
      <c r="E298" s="33">
        <f>IF(ISNUMBER(F_Udlaan_Bred_Smal[[#This Row],[BNP]]),F_Udlaan_Bred_Smal[[#This Row],[Udlån, smal definition]]/F_Udlaan_Bred_Smal[[#This Row],[BNP]]*100,NA())</f>
        <v>143.5814439886708</v>
      </c>
      <c r="F298" s="33">
        <f>IF(ISNUMBER(F_Udlaan_Bred_Smal[[#This Row],[Udlån, bred definition]]),F_Udlaan_Bred_Smal[[#This Row],[Udlån, bred definition]]/F_Udlaan_Bred_Smal[[#This Row],[BNP]]*100,NA())</f>
        <v>185.74298917628428</v>
      </c>
    </row>
    <row r="299" spans="1:6" hidden="1" x14ac:dyDescent="0.25">
      <c r="A299" s="3">
        <v>38472</v>
      </c>
      <c r="B299" s="4">
        <v>2189.182668937</v>
      </c>
      <c r="C299" s="4"/>
      <c r="D299" s="4"/>
      <c r="E299" s="33"/>
      <c r="F299" s="33"/>
    </row>
    <row r="300" spans="1:6" hidden="1" x14ac:dyDescent="0.25">
      <c r="A300" s="3">
        <v>38503</v>
      </c>
      <c r="B300" s="4">
        <v>2206.298643655</v>
      </c>
      <c r="C300" s="4"/>
      <c r="D300" s="4"/>
      <c r="E300" s="33"/>
      <c r="F300" s="33"/>
    </row>
    <row r="301" spans="1:6" x14ac:dyDescent="0.25">
      <c r="A301" s="3">
        <v>38533</v>
      </c>
      <c r="B301" s="4">
        <v>2254.4440953599997</v>
      </c>
      <c r="C301" s="4">
        <v>2926.8024892912786</v>
      </c>
      <c r="D301" s="4">
        <v>1544</v>
      </c>
      <c r="E301" s="33">
        <f>IF(ISNUMBER(F_Udlaan_Bred_Smal[[#This Row],[BNP]]),F_Udlaan_Bred_Smal[[#This Row],[Udlån, smal definition]]/F_Udlaan_Bred_Smal[[#This Row],[BNP]]*100,NA())</f>
        <v>146.01321861139894</v>
      </c>
      <c r="F301" s="33">
        <f>IF(ISNUMBER(F_Udlaan_Bred_Smal[[#This Row],[Udlån, bred definition]]),F_Udlaan_Bred_Smal[[#This Row],[Udlån, bred definition]]/F_Udlaan_Bred_Smal[[#This Row],[BNP]]*100,NA())</f>
        <v>189.5597467157564</v>
      </c>
    </row>
    <row r="302" spans="1:6" hidden="1" x14ac:dyDescent="0.25">
      <c r="A302" s="3">
        <v>38564</v>
      </c>
      <c r="B302" s="4">
        <v>2251.5986315290002</v>
      </c>
      <c r="C302" s="4"/>
      <c r="D302" s="4"/>
      <c r="E302" s="33"/>
      <c r="F302" s="33"/>
    </row>
    <row r="303" spans="1:6" hidden="1" x14ac:dyDescent="0.25">
      <c r="A303" s="3">
        <v>38595</v>
      </c>
      <c r="B303" s="4">
        <v>2295.9401022030002</v>
      </c>
      <c r="C303" s="4"/>
      <c r="D303" s="4"/>
      <c r="E303" s="33"/>
      <c r="F303" s="33"/>
    </row>
    <row r="304" spans="1:6" x14ac:dyDescent="0.25">
      <c r="A304" s="3">
        <v>38625</v>
      </c>
      <c r="B304" s="4">
        <v>2315.2186770580001</v>
      </c>
      <c r="C304" s="4">
        <v>3016.8064712822807</v>
      </c>
      <c r="D304" s="4">
        <v>1566.6000000000001</v>
      </c>
      <c r="E304" s="33">
        <f>IF(ISNUMBER(F_Udlaan_Bred_Smal[[#This Row],[BNP]]),F_Udlaan_Bred_Smal[[#This Row],[Udlån, smal definition]]/F_Udlaan_Bred_Smal[[#This Row],[BNP]]*100,NA())</f>
        <v>147.786204331546</v>
      </c>
      <c r="F304" s="33">
        <f>IF(ISNUMBER(F_Udlaan_Bred_Smal[[#This Row],[Udlån, bred definition]]),F_Udlaan_Bred_Smal[[#This Row],[Udlån, bred definition]]/F_Udlaan_Bred_Smal[[#This Row],[BNP]]*100,NA())</f>
        <v>192.57030966949321</v>
      </c>
    </row>
    <row r="305" spans="1:6" hidden="1" x14ac:dyDescent="0.25">
      <c r="A305" s="3">
        <v>38656</v>
      </c>
      <c r="B305" s="4">
        <v>2326.94158324</v>
      </c>
      <c r="C305" s="4"/>
      <c r="D305" s="4"/>
      <c r="E305" s="33"/>
      <c r="F305" s="33"/>
    </row>
    <row r="306" spans="1:6" hidden="1" x14ac:dyDescent="0.25">
      <c r="A306" s="3">
        <v>38686</v>
      </c>
      <c r="B306" s="4">
        <v>2358.401382864</v>
      </c>
      <c r="C306" s="4"/>
      <c r="D306" s="4"/>
      <c r="E306" s="33"/>
      <c r="F306" s="33"/>
    </row>
    <row r="307" spans="1:6" x14ac:dyDescent="0.25">
      <c r="A307" s="3">
        <v>38717</v>
      </c>
      <c r="B307" s="4">
        <v>2406.3769024620001</v>
      </c>
      <c r="C307" s="4">
        <v>3149.6172197402675</v>
      </c>
      <c r="D307" s="4">
        <v>1586.1</v>
      </c>
      <c r="E307" s="33">
        <f>IF(ISNUMBER(F_Udlaan_Bred_Smal[[#This Row],[BNP]]),F_Udlaan_Bred_Smal[[#This Row],[Udlån, smal definition]]/F_Udlaan_Bred_Smal[[#This Row],[BNP]]*100,NA())</f>
        <v>151.716594317004</v>
      </c>
      <c r="F307" s="33">
        <f>IF(ISNUMBER(F_Udlaan_Bred_Smal[[#This Row],[Udlån, bred definition]]),F_Udlaan_Bred_Smal[[#This Row],[Udlån, bred definition]]/F_Udlaan_Bred_Smal[[#This Row],[BNP]]*100,NA())</f>
        <v>198.57620703236037</v>
      </c>
    </row>
    <row r="308" spans="1:6" hidden="1" x14ac:dyDescent="0.25">
      <c r="A308" s="3">
        <v>38748</v>
      </c>
      <c r="B308" s="4">
        <v>2412.2533163530002</v>
      </c>
      <c r="C308" s="4"/>
      <c r="D308" s="4"/>
      <c r="E308" s="33"/>
      <c r="F308" s="33"/>
    </row>
    <row r="309" spans="1:6" hidden="1" x14ac:dyDescent="0.25">
      <c r="A309" s="3">
        <v>38776</v>
      </c>
      <c r="B309" s="4">
        <v>2437.1870276119998</v>
      </c>
      <c r="C309" s="4"/>
      <c r="D309" s="4"/>
      <c r="E309" s="33"/>
      <c r="F309" s="33"/>
    </row>
    <row r="310" spans="1:6" x14ac:dyDescent="0.25">
      <c r="A310" s="3">
        <v>38807</v>
      </c>
      <c r="B310" s="4">
        <v>2484.545300149</v>
      </c>
      <c r="C310" s="4">
        <v>3297.8987848250063</v>
      </c>
      <c r="D310" s="4">
        <v>1613</v>
      </c>
      <c r="E310" s="33">
        <f>IF(ISNUMBER(F_Udlaan_Bred_Smal[[#This Row],[BNP]]),F_Udlaan_Bred_Smal[[#This Row],[Udlån, smal definition]]/F_Udlaan_Bred_Smal[[#This Row],[BNP]]*100,NA())</f>
        <v>154.03256665523867</v>
      </c>
      <c r="F310" s="33">
        <f>IF(ISNUMBER(F_Udlaan_Bred_Smal[[#This Row],[Udlån, bred definition]]),F_Udlaan_Bred_Smal[[#This Row],[Udlån, bred definition]]/F_Udlaan_Bred_Smal[[#This Row],[BNP]]*100,NA())</f>
        <v>204.45745721171767</v>
      </c>
    </row>
    <row r="311" spans="1:6" hidden="1" x14ac:dyDescent="0.25">
      <c r="A311" s="3">
        <v>38837</v>
      </c>
      <c r="B311" s="4">
        <v>2507.5873039960002</v>
      </c>
      <c r="C311" s="4"/>
      <c r="D311" s="4"/>
      <c r="E311" s="33"/>
      <c r="F311" s="33"/>
    </row>
    <row r="312" spans="1:6" hidden="1" x14ac:dyDescent="0.25">
      <c r="A312" s="3">
        <v>38868</v>
      </c>
      <c r="B312" s="4">
        <v>2536.052356442</v>
      </c>
      <c r="C312" s="4"/>
      <c r="D312" s="4"/>
      <c r="E312" s="33"/>
      <c r="F312" s="33"/>
    </row>
    <row r="313" spans="1:6" x14ac:dyDescent="0.25">
      <c r="A313" s="3">
        <v>38898</v>
      </c>
      <c r="B313" s="4">
        <v>2580.8645658720002</v>
      </c>
      <c r="C313" s="4">
        <v>3448.4352893592049</v>
      </c>
      <c r="D313" s="4">
        <v>1639.4</v>
      </c>
      <c r="E313" s="33">
        <f>IF(ISNUMBER(F_Udlaan_Bred_Smal[[#This Row],[BNP]]),F_Udlaan_Bred_Smal[[#This Row],[Udlån, smal definition]]/F_Udlaan_Bred_Smal[[#This Row],[BNP]]*100,NA())</f>
        <v>157.42738598706845</v>
      </c>
      <c r="F313" s="33">
        <f>IF(ISNUMBER(F_Udlaan_Bred_Smal[[#This Row],[Udlån, bred definition]]),F_Udlaan_Bred_Smal[[#This Row],[Udlån, bred definition]]/F_Udlaan_Bred_Smal[[#This Row],[BNP]]*100,NA())</f>
        <v>210.34740083928293</v>
      </c>
    </row>
    <row r="314" spans="1:6" hidden="1" x14ac:dyDescent="0.25">
      <c r="A314" s="3">
        <v>38929</v>
      </c>
      <c r="B314" s="4">
        <v>2594.0339059409998</v>
      </c>
      <c r="C314" s="4"/>
      <c r="D314" s="4"/>
      <c r="E314" s="33"/>
      <c r="F314" s="33"/>
    </row>
    <row r="315" spans="1:6" hidden="1" x14ac:dyDescent="0.25">
      <c r="A315" s="3">
        <v>38960</v>
      </c>
      <c r="B315" s="4">
        <v>2612.20084653</v>
      </c>
      <c r="C315" s="4"/>
      <c r="D315" s="4"/>
      <c r="E315" s="33"/>
      <c r="F315" s="33"/>
    </row>
    <row r="316" spans="1:6" x14ac:dyDescent="0.25">
      <c r="A316" s="3">
        <v>38990</v>
      </c>
      <c r="B316" s="4">
        <v>2649.8154272860002</v>
      </c>
      <c r="C316" s="4">
        <v>3581.3497206713869</v>
      </c>
      <c r="D316" s="4">
        <v>1665.1</v>
      </c>
      <c r="E316" s="33">
        <f>IF(ISNUMBER(F_Udlaan_Bred_Smal[[#This Row],[BNP]]),F_Udlaan_Bred_Smal[[#This Row],[Udlån, smal definition]]/F_Udlaan_Bred_Smal[[#This Row],[BNP]]*100,NA())</f>
        <v>159.13851584205153</v>
      </c>
      <c r="F316" s="33">
        <f>IF(ISNUMBER(F_Udlaan_Bred_Smal[[#This Row],[Udlån, bred definition]]),F_Udlaan_Bred_Smal[[#This Row],[Udlån, bred definition]]/F_Udlaan_Bred_Smal[[#This Row],[BNP]]*100,NA())</f>
        <v>215.08316141201053</v>
      </c>
    </row>
    <row r="317" spans="1:6" hidden="1" x14ac:dyDescent="0.25">
      <c r="A317" s="3">
        <v>39021</v>
      </c>
      <c r="B317" s="4">
        <v>2662.411808806</v>
      </c>
      <c r="C317" s="4"/>
      <c r="D317" s="4"/>
      <c r="E317" s="33"/>
      <c r="F317" s="33"/>
    </row>
    <row r="318" spans="1:6" hidden="1" x14ac:dyDescent="0.25">
      <c r="A318" s="3">
        <v>39051</v>
      </c>
      <c r="B318" s="4">
        <v>2697.6991691969997</v>
      </c>
      <c r="C318" s="4"/>
      <c r="D318" s="4"/>
      <c r="E318" s="33"/>
      <c r="F318" s="33"/>
    </row>
    <row r="319" spans="1:6" x14ac:dyDescent="0.25">
      <c r="A319" s="3">
        <v>39082</v>
      </c>
      <c r="B319" s="4">
        <v>2742.1300854669998</v>
      </c>
      <c r="C319" s="4">
        <v>3713.1839805664604</v>
      </c>
      <c r="D319" s="4">
        <v>1682.3</v>
      </c>
      <c r="E319" s="33">
        <f>IF(ISNUMBER(F_Udlaan_Bred_Smal[[#This Row],[BNP]]),F_Udlaan_Bred_Smal[[#This Row],[Udlån, smal definition]]/F_Udlaan_Bred_Smal[[#This Row],[BNP]]*100,NA())</f>
        <v>162.99887567419603</v>
      </c>
      <c r="F319" s="33">
        <f>IF(ISNUMBER(F_Udlaan_Bred_Smal[[#This Row],[Udlån, bred definition]]),F_Udlaan_Bred_Smal[[#This Row],[Udlån, bred definition]]/F_Udlaan_Bred_Smal[[#This Row],[BNP]]*100,NA())</f>
        <v>220.72067886622247</v>
      </c>
    </row>
    <row r="320" spans="1:6" hidden="1" x14ac:dyDescent="0.25">
      <c r="A320" s="3">
        <v>39113</v>
      </c>
      <c r="B320" s="4">
        <v>2745.7707051379994</v>
      </c>
      <c r="C320" s="4"/>
      <c r="D320" s="4"/>
      <c r="E320" s="33"/>
      <c r="F320" s="33"/>
    </row>
    <row r="321" spans="1:6" hidden="1" x14ac:dyDescent="0.25">
      <c r="A321" s="3">
        <v>39141</v>
      </c>
      <c r="B321" s="4">
        <v>2777.194071074</v>
      </c>
      <c r="C321" s="4"/>
      <c r="D321" s="4"/>
      <c r="E321" s="33"/>
      <c r="F321" s="33"/>
    </row>
    <row r="322" spans="1:6" x14ac:dyDescent="0.25">
      <c r="A322" s="3">
        <v>39172</v>
      </c>
      <c r="B322" s="4">
        <v>2822.1315760550001</v>
      </c>
      <c r="C322" s="4">
        <v>3785.0738800309919</v>
      </c>
      <c r="D322" s="4">
        <v>1698.8000000000002</v>
      </c>
      <c r="E322" s="33">
        <f>IF(ISNUMBER(F_Udlaan_Bred_Smal[[#This Row],[BNP]]),F_Udlaan_Bred_Smal[[#This Row],[Udlån, smal definition]]/F_Udlaan_Bred_Smal[[#This Row],[BNP]]*100,NA())</f>
        <v>166.12500447698375</v>
      </c>
      <c r="F322" s="33">
        <f>IF(ISNUMBER(F_Udlaan_Bred_Smal[[#This Row],[Udlån, bred definition]]),F_Udlaan_Bred_Smal[[#This Row],[Udlån, bred definition]]/F_Udlaan_Bred_Smal[[#This Row],[BNP]]*100,NA())</f>
        <v>222.80868142400467</v>
      </c>
    </row>
    <row r="323" spans="1:6" hidden="1" x14ac:dyDescent="0.25">
      <c r="A323" s="3">
        <v>39202</v>
      </c>
      <c r="B323" s="4">
        <v>2837.9625115450003</v>
      </c>
      <c r="C323" s="4"/>
      <c r="D323" s="4"/>
      <c r="E323" s="33"/>
      <c r="F323" s="33"/>
    </row>
    <row r="324" spans="1:6" hidden="1" x14ac:dyDescent="0.25">
      <c r="A324" s="3">
        <v>39233</v>
      </c>
      <c r="B324" s="4">
        <v>2857.9949164320001</v>
      </c>
      <c r="C324" s="4"/>
      <c r="D324" s="4"/>
      <c r="E324" s="33"/>
      <c r="F324" s="33"/>
    </row>
    <row r="325" spans="1:6" x14ac:dyDescent="0.25">
      <c r="A325" s="3">
        <v>39263</v>
      </c>
      <c r="B325" s="4">
        <v>2909.8174138900004</v>
      </c>
      <c r="C325" s="4">
        <v>3835.9885326875747</v>
      </c>
      <c r="D325" s="4">
        <v>1703.1000000000001</v>
      </c>
      <c r="E325" s="33">
        <f>IF(ISNUMBER(F_Udlaan_Bred_Smal[[#This Row],[BNP]]),F_Udlaan_Bred_Smal[[#This Row],[Udlån, smal definition]]/F_Udlaan_Bred_Smal[[#This Row],[BNP]]*100,NA())</f>
        <v>170.85417261992836</v>
      </c>
      <c r="F325" s="33">
        <f>IF(ISNUMBER(F_Udlaan_Bred_Smal[[#This Row],[Udlån, bred definition]]),F_Udlaan_Bred_Smal[[#This Row],[Udlån, bred definition]]/F_Udlaan_Bred_Smal[[#This Row],[BNP]]*100,NA())</f>
        <v>225.23566042437756</v>
      </c>
    </row>
    <row r="326" spans="1:6" hidden="1" x14ac:dyDescent="0.25">
      <c r="A326" s="3">
        <v>39294</v>
      </c>
      <c r="B326" s="4">
        <v>2912.6190942000003</v>
      </c>
      <c r="C326" s="4"/>
      <c r="D326" s="4"/>
      <c r="E326" s="33"/>
      <c r="F326" s="33"/>
    </row>
    <row r="327" spans="1:6" hidden="1" x14ac:dyDescent="0.25">
      <c r="A327" s="3">
        <v>39325</v>
      </c>
      <c r="B327" s="4">
        <v>2940.9412733859995</v>
      </c>
      <c r="C327" s="4"/>
      <c r="D327" s="4"/>
      <c r="E327" s="33"/>
      <c r="F327" s="33"/>
    </row>
    <row r="328" spans="1:6" x14ac:dyDescent="0.25">
      <c r="A328" s="3">
        <v>39355</v>
      </c>
      <c r="B328" s="4">
        <v>2980.6046746070001</v>
      </c>
      <c r="C328" s="4">
        <v>3918.7229946841344</v>
      </c>
      <c r="D328" s="4">
        <v>1714.3</v>
      </c>
      <c r="E328" s="33">
        <f>IF(ISNUMBER(F_Udlaan_Bred_Smal[[#This Row],[BNP]]),F_Udlaan_Bred_Smal[[#This Row],[Udlån, smal definition]]/F_Udlaan_Bred_Smal[[#This Row],[BNP]]*100,NA())</f>
        <v>173.86715712576563</v>
      </c>
      <c r="F328" s="33">
        <f>IF(ISNUMBER(F_Udlaan_Bred_Smal[[#This Row],[Udlån, bred definition]]),F_Udlaan_Bred_Smal[[#This Row],[Udlån, bred definition]]/F_Udlaan_Bred_Smal[[#This Row],[BNP]]*100,NA())</f>
        <v>228.59026977099307</v>
      </c>
    </row>
    <row r="329" spans="1:6" hidden="1" x14ac:dyDescent="0.25">
      <c r="A329" s="3">
        <v>39386</v>
      </c>
      <c r="B329" s="4">
        <v>2992.2338113820001</v>
      </c>
      <c r="C329" s="4"/>
      <c r="D329" s="4"/>
      <c r="E329" s="33"/>
      <c r="F329" s="33"/>
    </row>
    <row r="330" spans="1:6" hidden="1" x14ac:dyDescent="0.25">
      <c r="A330" s="3">
        <v>39416</v>
      </c>
      <c r="B330" s="4">
        <v>3031.6431051460004</v>
      </c>
      <c r="C330" s="4"/>
      <c r="D330" s="4"/>
      <c r="E330" s="33"/>
      <c r="F330" s="33"/>
    </row>
    <row r="331" spans="1:6" x14ac:dyDescent="0.25">
      <c r="A331" s="3">
        <v>39447</v>
      </c>
      <c r="B331" s="4">
        <v>3094.9481751980002</v>
      </c>
      <c r="C331" s="4">
        <v>4064.9113630952934</v>
      </c>
      <c r="D331" s="4">
        <v>1738.9</v>
      </c>
      <c r="E331" s="33">
        <f>IF(ISNUMBER(F_Udlaan_Bred_Smal[[#This Row],[BNP]]),F_Udlaan_Bred_Smal[[#This Row],[Udlån, smal definition]]/F_Udlaan_Bred_Smal[[#This Row],[BNP]]*100,NA())</f>
        <v>177.98310283501064</v>
      </c>
      <c r="F331" s="33">
        <f>IF(ISNUMBER(F_Udlaan_Bred_Smal[[#This Row],[Udlån, bred definition]]),F_Udlaan_Bred_Smal[[#This Row],[Udlån, bred definition]]/F_Udlaan_Bred_Smal[[#This Row],[BNP]]*100,NA())</f>
        <v>233.7633770254352</v>
      </c>
    </row>
    <row r="332" spans="1:6" hidden="1" x14ac:dyDescent="0.25">
      <c r="A332" s="3">
        <v>39478</v>
      </c>
      <c r="B332" s="4">
        <v>3091.4678769969996</v>
      </c>
      <c r="C332" s="4"/>
      <c r="D332" s="4"/>
      <c r="E332" s="33"/>
      <c r="F332" s="33"/>
    </row>
    <row r="333" spans="1:6" hidden="1" x14ac:dyDescent="0.25">
      <c r="A333" s="3">
        <v>39507</v>
      </c>
      <c r="B333" s="4">
        <v>3112.0462662619993</v>
      </c>
      <c r="C333" s="4"/>
      <c r="D333" s="4"/>
      <c r="E333" s="33"/>
      <c r="F333" s="33"/>
    </row>
    <row r="334" spans="1:6" x14ac:dyDescent="0.25">
      <c r="A334" s="3">
        <v>39538</v>
      </c>
      <c r="B334" s="4">
        <v>3154.9964152819998</v>
      </c>
      <c r="C334" s="4">
        <v>4153.6053012501279</v>
      </c>
      <c r="D334" s="4">
        <v>1755.6</v>
      </c>
      <c r="E334" s="33">
        <f>IF(ISNUMBER(F_Udlaan_Bred_Smal[[#This Row],[BNP]]),F_Udlaan_Bred_Smal[[#This Row],[Udlån, smal definition]]/F_Udlaan_Bred_Smal[[#This Row],[BNP]]*100,NA())</f>
        <v>179.71043604932785</v>
      </c>
      <c r="F334" s="33">
        <f>IF(ISNUMBER(F_Udlaan_Bred_Smal[[#This Row],[Udlån, bred definition]]),F_Udlaan_Bred_Smal[[#This Row],[Udlån, bred definition]]/F_Udlaan_Bred_Smal[[#This Row],[BNP]]*100,NA())</f>
        <v>236.59178065904123</v>
      </c>
    </row>
    <row r="335" spans="1:6" hidden="1" x14ac:dyDescent="0.25">
      <c r="A335" s="3">
        <v>39568</v>
      </c>
      <c r="B335" s="4">
        <v>3157.7830908290002</v>
      </c>
      <c r="C335" s="4"/>
      <c r="D335" s="4"/>
      <c r="E335" s="33"/>
      <c r="F335" s="33"/>
    </row>
    <row r="336" spans="1:6" hidden="1" x14ac:dyDescent="0.25">
      <c r="A336" s="3">
        <v>39599</v>
      </c>
      <c r="B336" s="4">
        <v>3188.842803949</v>
      </c>
      <c r="C336" s="4"/>
      <c r="D336" s="4"/>
      <c r="E336" s="33"/>
      <c r="F336" s="33"/>
    </row>
    <row r="337" spans="1:6" x14ac:dyDescent="0.25">
      <c r="A337" s="3">
        <v>39629</v>
      </c>
      <c r="B337" s="4">
        <v>3231.2362663879994</v>
      </c>
      <c r="C337" s="4">
        <v>4234.6142440019457</v>
      </c>
      <c r="D337" s="4">
        <v>1780.5</v>
      </c>
      <c r="E337" s="33">
        <f>IF(ISNUMBER(F_Udlaan_Bred_Smal[[#This Row],[BNP]]),F_Udlaan_Bred_Smal[[#This Row],[Udlån, smal definition]]/F_Udlaan_Bred_Smal[[#This Row],[BNP]]*100,NA())</f>
        <v>181.47915003583259</v>
      </c>
      <c r="F337" s="33">
        <f>IF(ISNUMBER(F_Udlaan_Bred_Smal[[#This Row],[Udlån, bred definition]]),F_Udlaan_Bred_Smal[[#This Row],[Udlån, bred definition]]/F_Udlaan_Bred_Smal[[#This Row],[BNP]]*100,NA())</f>
        <v>237.83286964346792</v>
      </c>
    </row>
    <row r="338" spans="1:6" hidden="1" x14ac:dyDescent="0.25">
      <c r="A338" s="3">
        <v>39660</v>
      </c>
      <c r="B338" s="4">
        <v>3221.7712217100002</v>
      </c>
      <c r="C338" s="4"/>
      <c r="D338" s="4"/>
      <c r="E338" s="33"/>
      <c r="F338" s="33"/>
    </row>
    <row r="339" spans="1:6" hidden="1" x14ac:dyDescent="0.25">
      <c r="A339" s="3">
        <v>39691</v>
      </c>
      <c r="B339" s="4">
        <v>3237.4134029339998</v>
      </c>
      <c r="C339" s="4"/>
      <c r="D339" s="4"/>
      <c r="E339" s="33"/>
      <c r="F339" s="33"/>
    </row>
    <row r="340" spans="1:6" x14ac:dyDescent="0.25">
      <c r="A340" s="3">
        <v>39721</v>
      </c>
      <c r="B340" s="4">
        <v>3272.3111244319998</v>
      </c>
      <c r="C340" s="4">
        <v>4298.4364835004108</v>
      </c>
      <c r="D340" s="4">
        <v>1802.1</v>
      </c>
      <c r="E340" s="33">
        <f>IF(ISNUMBER(F_Udlaan_Bred_Smal[[#This Row],[BNP]]),F_Udlaan_Bred_Smal[[#This Row],[Udlån, smal definition]]/F_Udlaan_Bred_Smal[[#This Row],[BNP]]*100,NA())</f>
        <v>181.58321538382998</v>
      </c>
      <c r="F340" s="33">
        <f>IF(ISNUMBER(F_Udlaan_Bred_Smal[[#This Row],[Udlån, bred definition]]),F_Udlaan_Bred_Smal[[#This Row],[Udlån, bred definition]]/F_Udlaan_Bred_Smal[[#This Row],[BNP]]*100,NA())</f>
        <v>238.52374915378783</v>
      </c>
    </row>
    <row r="341" spans="1:6" hidden="1" x14ac:dyDescent="0.25">
      <c r="A341" s="3">
        <v>39752</v>
      </c>
      <c r="B341" s="4">
        <v>3282.7408368199999</v>
      </c>
      <c r="C341" s="4"/>
      <c r="D341" s="4"/>
      <c r="E341" s="33"/>
      <c r="F341" s="33"/>
    </row>
    <row r="342" spans="1:6" hidden="1" x14ac:dyDescent="0.25">
      <c r="A342" s="3">
        <v>39782</v>
      </c>
      <c r="B342" s="4">
        <v>3304.0918042749995</v>
      </c>
      <c r="C342" s="4"/>
      <c r="D342" s="4"/>
      <c r="E342" s="33"/>
      <c r="F342" s="33"/>
    </row>
    <row r="343" spans="1:6" x14ac:dyDescent="0.25">
      <c r="A343" s="3">
        <v>39813</v>
      </c>
      <c r="B343" s="4">
        <v>3316.1069524860004</v>
      </c>
      <c r="C343" s="4">
        <v>4329.5924207098778</v>
      </c>
      <c r="D343" s="4">
        <v>1801.5</v>
      </c>
      <c r="E343" s="33">
        <f>IF(ISNUMBER(F_Udlaan_Bred_Smal[[#This Row],[BNP]]),F_Udlaan_Bred_Smal[[#This Row],[Udlån, smal definition]]/F_Udlaan_Bred_Smal[[#This Row],[BNP]]*100,NA())</f>
        <v>184.07476838667779</v>
      </c>
      <c r="F343" s="33">
        <f>IF(ISNUMBER(F_Udlaan_Bred_Smal[[#This Row],[Udlån, bred definition]]),F_Udlaan_Bred_Smal[[#This Row],[Udlån, bred definition]]/F_Udlaan_Bred_Smal[[#This Row],[BNP]]*100,NA())</f>
        <v>240.33263506577174</v>
      </c>
    </row>
    <row r="344" spans="1:6" hidden="1" x14ac:dyDescent="0.25">
      <c r="A344" s="3">
        <v>39844</v>
      </c>
      <c r="B344" s="4">
        <v>3304.093600614</v>
      </c>
      <c r="C344" s="4"/>
      <c r="D344" s="4"/>
      <c r="E344" s="33"/>
      <c r="F344" s="33"/>
    </row>
    <row r="345" spans="1:6" hidden="1" x14ac:dyDescent="0.25">
      <c r="A345" s="3">
        <v>39872</v>
      </c>
      <c r="B345" s="4">
        <v>3297.7380713719995</v>
      </c>
      <c r="C345" s="4"/>
      <c r="D345" s="4"/>
      <c r="E345" s="33"/>
      <c r="F345" s="33"/>
    </row>
    <row r="346" spans="1:6" x14ac:dyDescent="0.25">
      <c r="A346" s="3">
        <v>39903</v>
      </c>
      <c r="B346" s="4">
        <v>3309.7516088930001</v>
      </c>
      <c r="C346" s="4">
        <v>4392.264064355455</v>
      </c>
      <c r="D346" s="4">
        <v>1789.5</v>
      </c>
      <c r="E346" s="33">
        <f>IF(ISNUMBER(F_Udlaan_Bred_Smal[[#This Row],[BNP]]),F_Udlaan_Bred_Smal[[#This Row],[Udlån, smal definition]]/F_Udlaan_Bred_Smal[[#This Row],[BNP]]*100,NA())</f>
        <v>184.9539876442023</v>
      </c>
      <c r="F346" s="33">
        <f>IF(ISNUMBER(F_Udlaan_Bred_Smal[[#This Row],[Udlån, bred definition]]),F_Udlaan_Bred_Smal[[#This Row],[Udlån, bred definition]]/F_Udlaan_Bred_Smal[[#This Row],[BNP]]*100,NA())</f>
        <v>245.44644114867032</v>
      </c>
    </row>
    <row r="347" spans="1:6" hidden="1" x14ac:dyDescent="0.25">
      <c r="A347" s="3">
        <v>39933</v>
      </c>
      <c r="B347" s="4">
        <v>3306.5153886429998</v>
      </c>
      <c r="C347" s="4"/>
      <c r="D347" s="4"/>
      <c r="E347" s="33"/>
      <c r="F347" s="33"/>
    </row>
    <row r="348" spans="1:6" hidden="1" x14ac:dyDescent="0.25">
      <c r="A348" s="3">
        <v>39964</v>
      </c>
      <c r="B348" s="4">
        <v>3293.4422705280003</v>
      </c>
      <c r="C348" s="4"/>
      <c r="D348" s="4"/>
      <c r="E348" s="33"/>
      <c r="F348" s="33"/>
    </row>
    <row r="349" spans="1:6" x14ac:dyDescent="0.25">
      <c r="A349" s="3">
        <v>39994</v>
      </c>
      <c r="B349" s="4">
        <v>3312.1840087830001</v>
      </c>
      <c r="C349" s="4">
        <v>4383.7490082036802</v>
      </c>
      <c r="D349" s="4">
        <v>1759.4</v>
      </c>
      <c r="E349" s="33">
        <f>IF(ISNUMBER(F_Udlaan_Bred_Smal[[#This Row],[BNP]]),F_Udlaan_Bred_Smal[[#This Row],[Udlån, smal definition]]/F_Udlaan_Bred_Smal[[#This Row],[BNP]]*100,NA())</f>
        <v>188.25645156206662</v>
      </c>
      <c r="F349" s="33">
        <f>IF(ISNUMBER(F_Udlaan_Bred_Smal[[#This Row],[Udlån, bred definition]]),F_Udlaan_Bred_Smal[[#This Row],[Udlån, bred definition]]/F_Udlaan_Bred_Smal[[#This Row],[BNP]]*100,NA())</f>
        <v>249.16158964440606</v>
      </c>
    </row>
    <row r="350" spans="1:6" hidden="1" x14ac:dyDescent="0.25">
      <c r="A350" s="3">
        <v>40025</v>
      </c>
      <c r="B350" s="4">
        <v>3295.7289975060003</v>
      </c>
      <c r="C350" s="4"/>
      <c r="D350" s="4"/>
      <c r="E350" s="33"/>
      <c r="F350" s="33"/>
    </row>
    <row r="351" spans="1:6" hidden="1" x14ac:dyDescent="0.25">
      <c r="A351" s="3">
        <v>40056</v>
      </c>
      <c r="B351" s="4">
        <v>3297.5775262379998</v>
      </c>
      <c r="C351" s="4"/>
      <c r="D351" s="4"/>
      <c r="E351" s="33"/>
      <c r="F351" s="33"/>
    </row>
    <row r="352" spans="1:6" x14ac:dyDescent="0.25">
      <c r="A352" s="3">
        <v>40086</v>
      </c>
      <c r="B352" s="4">
        <v>3304.7887035740005</v>
      </c>
      <c r="C352" s="4">
        <v>4439.3383826003765</v>
      </c>
      <c r="D352" s="4">
        <v>1734.3</v>
      </c>
      <c r="E352" s="33">
        <f>IF(ISNUMBER(F_Udlaan_Bred_Smal[[#This Row],[BNP]]),F_Udlaan_Bred_Smal[[#This Row],[Udlån, smal definition]]/F_Udlaan_Bred_Smal[[#This Row],[BNP]]*100,NA())</f>
        <v>190.55461590117054</v>
      </c>
      <c r="F352" s="33">
        <f>IF(ISNUMBER(F_Udlaan_Bred_Smal[[#This Row],[Udlån, bred definition]]),F_Udlaan_Bred_Smal[[#This Row],[Udlån, bred definition]]/F_Udlaan_Bred_Smal[[#This Row],[BNP]]*100,NA())</f>
        <v>255.97292178979279</v>
      </c>
    </row>
    <row r="353" spans="1:6" hidden="1" x14ac:dyDescent="0.25">
      <c r="A353" s="3">
        <v>40117</v>
      </c>
      <c r="B353" s="4">
        <v>3300.2577562020001</v>
      </c>
      <c r="C353" s="4"/>
      <c r="D353" s="4"/>
      <c r="E353" s="33"/>
      <c r="F353" s="33"/>
    </row>
    <row r="354" spans="1:6" hidden="1" x14ac:dyDescent="0.25">
      <c r="A354" s="3">
        <v>40147</v>
      </c>
      <c r="B354" s="4">
        <v>3316.0871022059996</v>
      </c>
      <c r="C354" s="4"/>
      <c r="D354" s="4"/>
      <c r="E354" s="33"/>
      <c r="F354" s="33"/>
    </row>
    <row r="355" spans="1:6" x14ac:dyDescent="0.25">
      <c r="A355" s="3">
        <v>40178</v>
      </c>
      <c r="B355" s="4">
        <v>3336.7940693019996</v>
      </c>
      <c r="C355" s="4">
        <v>4486.6410937313058</v>
      </c>
      <c r="D355" s="4">
        <v>1722.1000000000001</v>
      </c>
      <c r="E355" s="33">
        <f>IF(ISNUMBER(F_Udlaan_Bred_Smal[[#This Row],[BNP]]),F_Udlaan_Bred_Smal[[#This Row],[Udlån, smal definition]]/F_Udlaan_Bred_Smal[[#This Row],[BNP]]*100,NA())</f>
        <v>193.76308398478596</v>
      </c>
      <c r="F355" s="33">
        <f>IF(ISNUMBER(F_Udlaan_Bred_Smal[[#This Row],[Udlån, bred definition]]),F_Udlaan_Bred_Smal[[#This Row],[Udlån, bred definition]]/F_Udlaan_Bred_Smal[[#This Row],[BNP]]*100,NA())</f>
        <v>260.53313360033133</v>
      </c>
    </row>
    <row r="356" spans="1:6" hidden="1" x14ac:dyDescent="0.25">
      <c r="A356" s="3">
        <v>40209</v>
      </c>
      <c r="B356" s="4">
        <v>3323.6078474840001</v>
      </c>
      <c r="C356" s="4"/>
      <c r="D356" s="4"/>
      <c r="E356" s="33"/>
      <c r="F356" s="33"/>
    </row>
    <row r="357" spans="1:6" hidden="1" x14ac:dyDescent="0.25">
      <c r="A357" s="3">
        <v>40237</v>
      </c>
      <c r="B357" s="4">
        <v>3337.9484192569998</v>
      </c>
      <c r="C357" s="4"/>
      <c r="D357" s="4"/>
      <c r="E357" s="33"/>
      <c r="F357" s="33"/>
    </row>
    <row r="358" spans="1:6" x14ac:dyDescent="0.25">
      <c r="A358" s="3">
        <v>40268</v>
      </c>
      <c r="B358" s="4">
        <v>3348.1018238299994</v>
      </c>
      <c r="C358" s="4">
        <v>4531.987573458724</v>
      </c>
      <c r="D358" s="4">
        <v>1731.8</v>
      </c>
      <c r="E358" s="33">
        <f>IF(ISNUMBER(F_Udlaan_Bred_Smal[[#This Row],[BNP]]),F_Udlaan_Bred_Smal[[#This Row],[Udlån, smal definition]]/F_Udlaan_Bred_Smal[[#This Row],[BNP]]*100,NA())</f>
        <v>193.33074395599951</v>
      </c>
      <c r="F358" s="33">
        <f>IF(ISNUMBER(F_Udlaan_Bred_Smal[[#This Row],[Udlån, bred definition]]),F_Udlaan_Bred_Smal[[#This Row],[Udlån, bred definition]]/F_Udlaan_Bred_Smal[[#This Row],[BNP]]*100,NA())</f>
        <v>261.69231859676199</v>
      </c>
    </row>
    <row r="359" spans="1:6" hidden="1" x14ac:dyDescent="0.25">
      <c r="A359" s="3">
        <v>40298</v>
      </c>
      <c r="B359" s="4">
        <v>3340.3941049580003</v>
      </c>
      <c r="C359" s="4"/>
      <c r="D359" s="4"/>
      <c r="E359" s="33"/>
      <c r="F359" s="33"/>
    </row>
    <row r="360" spans="1:6" hidden="1" x14ac:dyDescent="0.25">
      <c r="A360" s="3">
        <v>40329</v>
      </c>
      <c r="B360" s="4">
        <v>3344.8330566260001</v>
      </c>
      <c r="C360" s="4"/>
      <c r="D360" s="4"/>
      <c r="E360" s="33"/>
      <c r="F360" s="33"/>
    </row>
    <row r="361" spans="1:6" x14ac:dyDescent="0.25">
      <c r="A361" s="3">
        <v>40359</v>
      </c>
      <c r="B361" s="4">
        <v>3365.8003475459996</v>
      </c>
      <c r="C361" s="4">
        <v>4535.8539622192584</v>
      </c>
      <c r="D361" s="4">
        <v>1759.8000000000002</v>
      </c>
      <c r="E361" s="33">
        <f>IF(ISNUMBER(F_Udlaan_Bred_Smal[[#This Row],[BNP]]),F_Udlaan_Bred_Smal[[#This Row],[Udlån, smal definition]]/F_Udlaan_Bred_Smal[[#This Row],[BNP]]*100,NA())</f>
        <v>191.26039024582334</v>
      </c>
      <c r="F361" s="33">
        <f>IF(ISNUMBER(F_Udlaan_Bred_Smal[[#This Row],[Udlån, bred definition]]),F_Udlaan_Bred_Smal[[#This Row],[Udlån, bred definition]]/F_Udlaan_Bred_Smal[[#This Row],[BNP]]*100,NA())</f>
        <v>257.7482647016285</v>
      </c>
    </row>
    <row r="362" spans="1:6" hidden="1" x14ac:dyDescent="0.25">
      <c r="A362" s="3">
        <v>40390</v>
      </c>
      <c r="B362" s="4">
        <v>3345.6099805509998</v>
      </c>
      <c r="C362" s="4"/>
      <c r="D362" s="4"/>
      <c r="E362" s="33"/>
      <c r="F362" s="33"/>
    </row>
    <row r="363" spans="1:6" hidden="1" x14ac:dyDescent="0.25">
      <c r="A363" s="3">
        <v>40421</v>
      </c>
      <c r="B363" s="4">
        <v>3359.5368290189999</v>
      </c>
      <c r="C363" s="4"/>
      <c r="D363" s="4"/>
      <c r="E363" s="33"/>
      <c r="F363" s="33"/>
    </row>
    <row r="364" spans="1:6" x14ac:dyDescent="0.25">
      <c r="A364" s="3">
        <v>40451</v>
      </c>
      <c r="B364" s="4">
        <v>3361.6717527820001</v>
      </c>
      <c r="C364" s="4">
        <v>4522.3730566560971</v>
      </c>
      <c r="D364" s="4">
        <v>1786.3999999999999</v>
      </c>
      <c r="E364" s="33">
        <f>IF(ISNUMBER(F_Udlaan_Bred_Smal[[#This Row],[BNP]]),F_Udlaan_Bred_Smal[[#This Row],[Udlån, smal definition]]/F_Udlaan_Bred_Smal[[#This Row],[BNP]]*100,NA())</f>
        <v>188.1813565148903</v>
      </c>
      <c r="F364" s="33">
        <f>IF(ISNUMBER(F_Udlaan_Bred_Smal[[#This Row],[Udlån, bred definition]]),F_Udlaan_Bred_Smal[[#This Row],[Udlån, bred definition]]/F_Udlaan_Bred_Smal[[#This Row],[BNP]]*100,NA())</f>
        <v>253.15567939185496</v>
      </c>
    </row>
    <row r="365" spans="1:6" hidden="1" x14ac:dyDescent="0.25">
      <c r="A365" s="3">
        <v>40482</v>
      </c>
      <c r="B365" s="4">
        <v>3350.9031589449996</v>
      </c>
      <c r="C365" s="4"/>
      <c r="D365" s="4"/>
      <c r="E365" s="33"/>
      <c r="F365" s="33"/>
    </row>
    <row r="366" spans="1:6" hidden="1" x14ac:dyDescent="0.25">
      <c r="A366" s="3">
        <v>40512</v>
      </c>
      <c r="B366" s="4">
        <v>3355.2011089619996</v>
      </c>
      <c r="C366" s="4"/>
      <c r="D366" s="4"/>
      <c r="E366" s="33"/>
      <c r="F366" s="33"/>
    </row>
    <row r="367" spans="1:6" x14ac:dyDescent="0.25">
      <c r="A367" s="3">
        <v>40543</v>
      </c>
      <c r="B367" s="4">
        <v>3368.1273989790006</v>
      </c>
      <c r="C367" s="4">
        <v>4504.7904950554293</v>
      </c>
      <c r="D367" s="4">
        <v>1810.9</v>
      </c>
      <c r="E367" s="33">
        <f>IF(ISNUMBER(F_Udlaan_Bred_Smal[[#This Row],[BNP]]),F_Udlaan_Bred_Smal[[#This Row],[Udlån, smal definition]]/F_Udlaan_Bred_Smal[[#This Row],[BNP]]*100,NA())</f>
        <v>185.99190452145345</v>
      </c>
      <c r="F367" s="33">
        <f>IF(ISNUMBER(F_Udlaan_Bred_Smal[[#This Row],[Udlån, bred definition]]),F_Udlaan_Bred_Smal[[#This Row],[Udlån, bred definition]]/F_Udlaan_Bred_Smal[[#This Row],[BNP]]*100,NA())</f>
        <v>248.75976006711741</v>
      </c>
    </row>
    <row r="368" spans="1:6" hidden="1" x14ac:dyDescent="0.25">
      <c r="A368" s="3">
        <v>40574</v>
      </c>
      <c r="B368" s="4">
        <v>3355.4897190649999</v>
      </c>
      <c r="C368" s="4"/>
      <c r="D368" s="4"/>
      <c r="E368" s="33"/>
      <c r="F368" s="33"/>
    </row>
    <row r="369" spans="1:6" hidden="1" x14ac:dyDescent="0.25">
      <c r="A369" s="3">
        <v>40602</v>
      </c>
      <c r="B369" s="4">
        <v>3353.6178640150001</v>
      </c>
      <c r="C369" s="4"/>
      <c r="D369" s="4"/>
      <c r="E369" s="33"/>
      <c r="F369" s="33"/>
    </row>
    <row r="370" spans="1:6" x14ac:dyDescent="0.25">
      <c r="A370" s="3">
        <v>40633</v>
      </c>
      <c r="B370" s="4">
        <v>3361.222511121</v>
      </c>
      <c r="C370" s="4">
        <v>4534.1256018027252</v>
      </c>
      <c r="D370" s="4">
        <v>1830.1000000000001</v>
      </c>
      <c r="E370" s="33">
        <f>IF(ISNUMBER(F_Udlaan_Bred_Smal[[#This Row],[BNP]]),F_Udlaan_Bred_Smal[[#This Row],[Udlån, smal definition]]/F_Udlaan_Bred_Smal[[#This Row],[BNP]]*100,NA())</f>
        <v>183.66332501617399</v>
      </c>
      <c r="F370" s="33">
        <f>IF(ISNUMBER(F_Udlaan_Bred_Smal[[#This Row],[Udlån, bred definition]]),F_Udlaan_Bred_Smal[[#This Row],[Udlån, bred definition]]/F_Udlaan_Bred_Smal[[#This Row],[BNP]]*100,NA())</f>
        <v>247.75288791884185</v>
      </c>
    </row>
    <row r="371" spans="1:6" hidden="1" x14ac:dyDescent="0.25">
      <c r="A371" s="3">
        <v>40663</v>
      </c>
      <c r="B371" s="4">
        <v>3353.5277362249999</v>
      </c>
      <c r="C371" s="4"/>
      <c r="D371" s="4"/>
      <c r="E371" s="33"/>
      <c r="F371" s="33"/>
    </row>
    <row r="372" spans="1:6" hidden="1" x14ac:dyDescent="0.25">
      <c r="A372" s="3">
        <v>40694</v>
      </c>
      <c r="B372" s="4">
        <v>3340.0554619009999</v>
      </c>
      <c r="C372" s="4"/>
      <c r="D372" s="4"/>
      <c r="E372" s="33"/>
      <c r="F372" s="33"/>
    </row>
    <row r="373" spans="1:6" x14ac:dyDescent="0.25">
      <c r="A373" s="3">
        <v>40724</v>
      </c>
      <c r="B373" s="4">
        <v>3349.4751018419997</v>
      </c>
      <c r="C373" s="4">
        <v>4568.5456042549458</v>
      </c>
      <c r="D373" s="4">
        <v>1842.1</v>
      </c>
      <c r="E373" s="33">
        <f>IF(ISNUMBER(F_Udlaan_Bred_Smal[[#This Row],[BNP]]),F_Udlaan_Bred_Smal[[#This Row],[Udlån, smal definition]]/F_Udlaan_Bred_Smal[[#This Row],[BNP]]*100,NA())</f>
        <v>181.82916789761686</v>
      </c>
      <c r="F373" s="33">
        <f>IF(ISNUMBER(F_Udlaan_Bred_Smal[[#This Row],[Udlån, bred definition]]),F_Udlaan_Bred_Smal[[#This Row],[Udlån, bred definition]]/F_Udlaan_Bred_Smal[[#This Row],[BNP]]*100,NA())</f>
        <v>248.00746996661127</v>
      </c>
    </row>
    <row r="374" spans="1:6" hidden="1" x14ac:dyDescent="0.25">
      <c r="A374" s="3">
        <v>40755</v>
      </c>
      <c r="B374" s="4">
        <v>3335.6158412199998</v>
      </c>
      <c r="C374" s="4"/>
      <c r="D374" s="4"/>
      <c r="E374" s="33"/>
      <c r="F374" s="33"/>
    </row>
    <row r="375" spans="1:6" hidden="1" x14ac:dyDescent="0.25">
      <c r="A375" s="3">
        <v>40786</v>
      </c>
      <c r="B375" s="4">
        <v>3339.347691636</v>
      </c>
      <c r="C375" s="4"/>
      <c r="D375" s="4"/>
      <c r="E375" s="33"/>
      <c r="F375" s="33"/>
    </row>
    <row r="376" spans="1:6" x14ac:dyDescent="0.25">
      <c r="A376" s="3">
        <v>40816</v>
      </c>
      <c r="B376" s="4">
        <v>3349.1503111509996</v>
      </c>
      <c r="C376" s="4">
        <v>4678.8897630298979</v>
      </c>
      <c r="D376" s="4">
        <v>1842.8000000000002</v>
      </c>
      <c r="E376" s="33">
        <f>IF(ISNUMBER(F_Udlaan_Bred_Smal[[#This Row],[BNP]]),F_Udlaan_Bred_Smal[[#This Row],[Udlån, smal definition]]/F_Udlaan_Bred_Smal[[#This Row],[BNP]]*100,NA())</f>
        <v>181.74247401513998</v>
      </c>
      <c r="F376" s="33">
        <f>IF(ISNUMBER(F_Udlaan_Bred_Smal[[#This Row],[Udlån, bred definition]]),F_Udlaan_Bred_Smal[[#This Row],[Udlån, bred definition]]/F_Udlaan_Bred_Smal[[#This Row],[BNP]]*100,NA())</f>
        <v>253.90111585792803</v>
      </c>
    </row>
    <row r="377" spans="1:6" hidden="1" x14ac:dyDescent="0.25">
      <c r="A377" s="3">
        <v>40847</v>
      </c>
      <c r="B377" s="4">
        <v>3345.9144773909998</v>
      </c>
      <c r="C377" s="4"/>
      <c r="D377" s="4"/>
      <c r="E377" s="33"/>
      <c r="F377" s="33"/>
    </row>
    <row r="378" spans="1:6" hidden="1" x14ac:dyDescent="0.25">
      <c r="A378" s="3">
        <v>40877</v>
      </c>
      <c r="B378" s="4">
        <v>3347.5570294919999</v>
      </c>
      <c r="C378" s="4"/>
      <c r="D378" s="4"/>
      <c r="E378" s="33"/>
      <c r="F378" s="33"/>
    </row>
    <row r="379" spans="1:6" x14ac:dyDescent="0.25">
      <c r="A379" s="3">
        <v>40908</v>
      </c>
      <c r="B379" s="4">
        <v>3352.6911618360004</v>
      </c>
      <c r="C379" s="4">
        <v>4728.7024920200347</v>
      </c>
      <c r="D379" s="4">
        <v>1846.8</v>
      </c>
      <c r="E379" s="33">
        <f>IF(ISNUMBER(F_Udlaan_Bred_Smal[[#This Row],[BNP]]),F_Udlaan_Bred_Smal[[#This Row],[Udlån, smal definition]]/F_Udlaan_Bred_Smal[[#This Row],[BNP]]*100,NA())</f>
        <v>181.54056540155946</v>
      </c>
      <c r="F379" s="33">
        <f>IF(ISNUMBER(F_Udlaan_Bred_Smal[[#This Row],[Udlån, bred definition]]),F_Udlaan_Bred_Smal[[#This Row],[Udlån, bred definition]]/F_Udlaan_Bred_Smal[[#This Row],[BNP]]*100,NA())</f>
        <v>256.04843469894058</v>
      </c>
    </row>
    <row r="380" spans="1:6" hidden="1" x14ac:dyDescent="0.25">
      <c r="A380" s="3">
        <v>40939</v>
      </c>
      <c r="B380" s="4">
        <v>3344.363675046</v>
      </c>
      <c r="C380" s="4"/>
      <c r="D380" s="4"/>
      <c r="E380" s="33"/>
      <c r="F380" s="33"/>
    </row>
    <row r="381" spans="1:6" hidden="1" x14ac:dyDescent="0.25">
      <c r="A381" s="3">
        <v>40968</v>
      </c>
      <c r="B381" s="4">
        <v>3345.471503798</v>
      </c>
      <c r="C381" s="4"/>
      <c r="D381" s="4"/>
      <c r="E381" s="33"/>
      <c r="F381" s="33"/>
    </row>
    <row r="382" spans="1:6" x14ac:dyDescent="0.25">
      <c r="A382" s="3">
        <v>40999</v>
      </c>
      <c r="B382" s="4">
        <v>3359.2143663750003</v>
      </c>
      <c r="C382" s="4">
        <v>4789.3018328963526</v>
      </c>
      <c r="D382" s="4">
        <v>1854.6999999999998</v>
      </c>
      <c r="E382" s="33">
        <f>IF(ISNUMBER(F_Udlaan_Bred_Smal[[#This Row],[BNP]]),F_Udlaan_Bred_Smal[[#This Row],[Udlån, smal definition]]/F_Udlaan_Bred_Smal[[#This Row],[BNP]]*100,NA())</f>
        <v>181.11901473958056</v>
      </c>
      <c r="F382" s="33">
        <f>IF(ISNUMBER(F_Udlaan_Bred_Smal[[#This Row],[Udlån, bred definition]]),F_Udlaan_Bred_Smal[[#This Row],[Udlån, bred definition]]/F_Udlaan_Bred_Smal[[#This Row],[BNP]]*100,NA())</f>
        <v>258.225148697706</v>
      </c>
    </row>
    <row r="383" spans="1:6" hidden="1" x14ac:dyDescent="0.25">
      <c r="A383" s="3">
        <v>41029</v>
      </c>
      <c r="B383" s="4">
        <v>3361.9272252639998</v>
      </c>
      <c r="C383" s="4"/>
      <c r="D383" s="4"/>
      <c r="E383" s="33"/>
      <c r="F383" s="33"/>
    </row>
    <row r="384" spans="1:6" hidden="1" x14ac:dyDescent="0.25">
      <c r="A384" s="3">
        <v>41060</v>
      </c>
      <c r="B384" s="4">
        <v>3352.8789468909999</v>
      </c>
      <c r="C384" s="4"/>
      <c r="D384" s="4"/>
      <c r="E384" s="33"/>
      <c r="F384" s="33"/>
    </row>
    <row r="385" spans="1:6" x14ac:dyDescent="0.25">
      <c r="A385" s="3">
        <v>41090</v>
      </c>
      <c r="B385" s="4">
        <v>3368.208983003</v>
      </c>
      <c r="C385" s="4">
        <v>4816.7736153891274</v>
      </c>
      <c r="D385" s="4">
        <v>1865.8</v>
      </c>
      <c r="E385" s="33">
        <f>IF(ISNUMBER(F_Udlaan_Bred_Smal[[#This Row],[BNP]]),F_Udlaan_Bred_Smal[[#This Row],[Udlån, smal definition]]/F_Udlaan_Bred_Smal[[#This Row],[BNP]]*100,NA())</f>
        <v>180.5235814665559</v>
      </c>
      <c r="F385" s="33">
        <f>IF(ISNUMBER(F_Udlaan_Bred_Smal[[#This Row],[Udlån, bred definition]]),F_Udlaan_Bred_Smal[[#This Row],[Udlån, bred definition]]/F_Udlaan_Bred_Smal[[#This Row],[BNP]]*100,NA())</f>
        <v>258.16130428712228</v>
      </c>
    </row>
    <row r="386" spans="1:6" hidden="1" x14ac:dyDescent="0.25">
      <c r="A386" s="3">
        <v>41121</v>
      </c>
      <c r="B386" s="4">
        <v>3349.3680815140001</v>
      </c>
      <c r="C386" s="4"/>
      <c r="D386" s="4"/>
      <c r="E386" s="33"/>
      <c r="F386" s="33"/>
    </row>
    <row r="387" spans="1:6" hidden="1" x14ac:dyDescent="0.25">
      <c r="A387" s="3">
        <v>41152</v>
      </c>
      <c r="B387" s="4">
        <v>3340.5521941880006</v>
      </c>
      <c r="C387" s="4"/>
      <c r="D387" s="4"/>
      <c r="E387" s="33"/>
      <c r="F387" s="33"/>
    </row>
    <row r="388" spans="1:6" x14ac:dyDescent="0.25">
      <c r="A388" s="3">
        <v>41182</v>
      </c>
      <c r="B388" s="4">
        <v>3348.4268771769994</v>
      </c>
      <c r="C388" s="4">
        <v>4803.402771020621</v>
      </c>
      <c r="D388" s="4">
        <v>1883.4</v>
      </c>
      <c r="E388" s="33">
        <f>IF(ISNUMBER(F_Udlaan_Bred_Smal[[#This Row],[BNP]]),F_Udlaan_Bred_Smal[[#This Row],[Udlån, smal definition]]/F_Udlaan_Bred_Smal[[#This Row],[BNP]]*100,NA())</f>
        <v>177.78628422942546</v>
      </c>
      <c r="F388" s="33">
        <f>IF(ISNUMBER(F_Udlaan_Bred_Smal[[#This Row],[Udlån, bred definition]]),F_Udlaan_Bred_Smal[[#This Row],[Udlån, bred definition]]/F_Udlaan_Bred_Smal[[#This Row],[BNP]]*100,NA())</f>
        <v>255.03890681855265</v>
      </c>
    </row>
    <row r="389" spans="1:6" hidden="1" x14ac:dyDescent="0.25">
      <c r="A389" s="3">
        <v>41213</v>
      </c>
      <c r="B389" s="4">
        <v>3334.659583737</v>
      </c>
      <c r="C389" s="4"/>
      <c r="D389" s="4"/>
      <c r="E389" s="33"/>
      <c r="F389" s="33"/>
    </row>
    <row r="390" spans="1:6" hidden="1" x14ac:dyDescent="0.25">
      <c r="A390" s="3">
        <v>41243</v>
      </c>
      <c r="B390" s="4">
        <v>3337.9528205649999</v>
      </c>
      <c r="C390" s="4"/>
      <c r="D390" s="4"/>
      <c r="E390" s="33"/>
      <c r="F390" s="33"/>
    </row>
    <row r="391" spans="1:6" x14ac:dyDescent="0.25">
      <c r="A391" s="3">
        <v>41274</v>
      </c>
      <c r="B391" s="4">
        <v>3339.283616622</v>
      </c>
      <c r="C391" s="4">
        <v>4875.5370983272187</v>
      </c>
      <c r="D391" s="4">
        <v>1895</v>
      </c>
      <c r="E391" s="33">
        <f>IF(ISNUMBER(F_Udlaan_Bred_Smal[[#This Row],[BNP]]),F_Udlaan_Bred_Smal[[#This Row],[Udlån, smal definition]]/F_Udlaan_Bred_Smal[[#This Row],[BNP]]*100,NA())</f>
        <v>176.21549428084433</v>
      </c>
      <c r="F391" s="33">
        <f>IF(ISNUMBER(F_Udlaan_Bred_Smal[[#This Row],[Udlån, bred definition]]),F_Udlaan_Bred_Smal[[#This Row],[Udlån, bred definition]]/F_Udlaan_Bred_Smal[[#This Row],[BNP]]*100,NA())</f>
        <v>257.2842795951039</v>
      </c>
    </row>
    <row r="392" spans="1:6" hidden="1" x14ac:dyDescent="0.25">
      <c r="A392" s="3">
        <v>41305</v>
      </c>
      <c r="B392" s="4">
        <v>3326.3539311300001</v>
      </c>
      <c r="C392" s="4"/>
      <c r="D392" s="4"/>
      <c r="E392" s="33"/>
      <c r="F392" s="33"/>
    </row>
    <row r="393" spans="1:6" hidden="1" x14ac:dyDescent="0.25">
      <c r="A393" s="3">
        <v>41333</v>
      </c>
      <c r="B393" s="4">
        <v>3332.6545918860002</v>
      </c>
      <c r="C393" s="4"/>
      <c r="D393" s="4"/>
      <c r="E393" s="33"/>
      <c r="F393" s="33"/>
    </row>
    <row r="394" spans="1:6" x14ac:dyDescent="0.25">
      <c r="A394" s="3">
        <v>41364</v>
      </c>
      <c r="B394" s="4">
        <v>3337.3337179749997</v>
      </c>
      <c r="C394" s="4">
        <v>4862.2165652827243</v>
      </c>
      <c r="D394" s="4">
        <v>1901.7</v>
      </c>
      <c r="E394" s="33">
        <f>IF(ISNUMBER(F_Udlaan_Bred_Smal[[#This Row],[BNP]]),F_Udlaan_Bred_Smal[[#This Row],[Udlån, smal definition]]/F_Udlaan_Bred_Smal[[#This Row],[BNP]]*100,NA())</f>
        <v>175.49212378266813</v>
      </c>
      <c r="F394" s="33">
        <f>IF(ISNUMBER(F_Udlaan_Bred_Smal[[#This Row],[Udlån, bred definition]]),F_Udlaan_Bred_Smal[[#This Row],[Udlån, bred definition]]/F_Udlaan_Bred_Smal[[#This Row],[BNP]]*100,NA())</f>
        <v>255.677371051308</v>
      </c>
    </row>
    <row r="395" spans="1:6" hidden="1" x14ac:dyDescent="0.25">
      <c r="A395" s="3">
        <v>41394</v>
      </c>
      <c r="B395" s="4">
        <v>3330.2785608989998</v>
      </c>
      <c r="C395" s="4"/>
      <c r="D395" s="4"/>
      <c r="E395" s="33"/>
      <c r="F395" s="33"/>
    </row>
    <row r="396" spans="1:6" hidden="1" x14ac:dyDescent="0.25">
      <c r="A396" s="3">
        <v>41425</v>
      </c>
      <c r="B396" s="4">
        <v>3336.0826599060001</v>
      </c>
      <c r="C396" s="4"/>
      <c r="D396" s="4"/>
      <c r="E396" s="33"/>
      <c r="F396" s="33"/>
    </row>
    <row r="397" spans="1:6" x14ac:dyDescent="0.25">
      <c r="A397" s="3">
        <v>41455</v>
      </c>
      <c r="B397" s="4">
        <v>3338.1412481850002</v>
      </c>
      <c r="C397" s="4">
        <v>4842.8023975146807</v>
      </c>
      <c r="D397" s="4">
        <v>1911.5</v>
      </c>
      <c r="E397" s="33">
        <f>IF(ISNUMBER(F_Udlaan_Bred_Smal[[#This Row],[BNP]]),F_Udlaan_Bred_Smal[[#This Row],[Udlån, smal definition]]/F_Udlaan_Bred_Smal[[#This Row],[BNP]]*100,NA())</f>
        <v>174.63464547135757</v>
      </c>
      <c r="F397" s="33">
        <f>IF(ISNUMBER(F_Udlaan_Bred_Smal[[#This Row],[Udlån, bred definition]]),F_Udlaan_Bred_Smal[[#This Row],[Udlån, bred definition]]/F_Udlaan_Bred_Smal[[#This Row],[BNP]]*100,NA())</f>
        <v>253.35089707113161</v>
      </c>
    </row>
    <row r="398" spans="1:6" hidden="1" x14ac:dyDescent="0.25">
      <c r="A398" s="3">
        <v>41486</v>
      </c>
      <c r="B398" s="4">
        <v>3325.2022333190002</v>
      </c>
      <c r="C398" s="4"/>
      <c r="D398" s="4"/>
      <c r="E398" s="33"/>
      <c r="F398" s="33"/>
    </row>
    <row r="399" spans="1:6" hidden="1" x14ac:dyDescent="0.25">
      <c r="A399" s="3">
        <v>41517</v>
      </c>
      <c r="B399" s="4">
        <v>3332.0455375830002</v>
      </c>
      <c r="C399" s="4"/>
      <c r="D399" s="4"/>
      <c r="E399" s="33"/>
      <c r="F399" s="33"/>
    </row>
    <row r="400" spans="1:6" x14ac:dyDescent="0.25">
      <c r="A400" s="3">
        <v>41547</v>
      </c>
      <c r="B400" s="4">
        <v>3341.9001638079999</v>
      </c>
      <c r="C400" s="4">
        <v>4842.2493515096903</v>
      </c>
      <c r="D400" s="4">
        <v>1919.6000000000001</v>
      </c>
      <c r="E400" s="33">
        <f>IF(ISNUMBER(F_Udlaan_Bred_Smal[[#This Row],[BNP]]),F_Udlaan_Bred_Smal[[#This Row],[Udlån, smal definition]]/F_Udlaan_Bred_Smal[[#This Row],[BNP]]*100,NA())</f>
        <v>174.09356969201914</v>
      </c>
      <c r="F400" s="33">
        <f>IF(ISNUMBER(F_Udlaan_Bred_Smal[[#This Row],[Udlån, bred definition]]),F_Udlaan_Bred_Smal[[#This Row],[Udlån, bred definition]]/F_Udlaan_Bred_Smal[[#This Row],[BNP]]*100,NA())</f>
        <v>252.25303977441604</v>
      </c>
    </row>
    <row r="401" spans="1:6" hidden="1" x14ac:dyDescent="0.25">
      <c r="A401" s="3">
        <v>41578</v>
      </c>
      <c r="B401" s="4">
        <v>3328.323522346941</v>
      </c>
      <c r="C401" s="4"/>
      <c r="D401" s="4"/>
      <c r="E401" s="33"/>
      <c r="F401" s="33"/>
    </row>
    <row r="402" spans="1:6" hidden="1" x14ac:dyDescent="0.25">
      <c r="A402" s="3">
        <v>41608</v>
      </c>
      <c r="B402" s="4">
        <v>3337.125483999871</v>
      </c>
      <c r="C402" s="4"/>
      <c r="D402" s="4"/>
      <c r="E402" s="33"/>
      <c r="F402" s="33"/>
    </row>
    <row r="403" spans="1:6" x14ac:dyDescent="0.25">
      <c r="A403" s="3">
        <v>41639</v>
      </c>
      <c r="B403" s="4">
        <v>3340.5813706953131</v>
      </c>
      <c r="C403" s="4">
        <v>4751.4796826927659</v>
      </c>
      <c r="D403" s="4">
        <v>1929.7</v>
      </c>
      <c r="E403" s="33">
        <f>IF(ISNUMBER(F_Udlaan_Bred_Smal[[#This Row],[BNP]]),F_Udlaan_Bred_Smal[[#This Row],[Udlån, smal definition]]/F_Udlaan_Bred_Smal[[#This Row],[BNP]]*100,NA())</f>
        <v>173.11402656865386</v>
      </c>
      <c r="F403" s="33">
        <f>IF(ISNUMBER(F_Udlaan_Bred_Smal[[#This Row],[Udlån, bred definition]]),F_Udlaan_Bred_Smal[[#This Row],[Udlån, bred definition]]/F_Udlaan_Bred_Smal[[#This Row],[BNP]]*100,NA())</f>
        <v>246.22893106144818</v>
      </c>
    </row>
    <row r="404" spans="1:6" hidden="1" x14ac:dyDescent="0.25">
      <c r="A404" s="3">
        <v>41670</v>
      </c>
      <c r="B404" s="4">
        <v>3323.452710164323</v>
      </c>
      <c r="C404" s="4"/>
      <c r="D404" s="4"/>
      <c r="E404" s="33"/>
      <c r="F404" s="33"/>
    </row>
    <row r="405" spans="1:6" hidden="1" x14ac:dyDescent="0.25">
      <c r="A405" s="3">
        <v>41698</v>
      </c>
      <c r="B405" s="4">
        <v>3322.6092664114021</v>
      </c>
      <c r="C405" s="4"/>
      <c r="D405" s="4"/>
      <c r="E405" s="33"/>
      <c r="F405" s="33"/>
    </row>
    <row r="406" spans="1:6" x14ac:dyDescent="0.25">
      <c r="A406" s="3">
        <v>41729</v>
      </c>
      <c r="B406" s="4">
        <v>3342.3053361848688</v>
      </c>
      <c r="C406" s="4">
        <v>4778.1035013219389</v>
      </c>
      <c r="D406" s="4">
        <v>1945</v>
      </c>
      <c r="E406" s="33">
        <f>IF(ISNUMBER(F_Udlaan_Bred_Smal[[#This Row],[BNP]]),F_Udlaan_Bred_Smal[[#This Row],[Udlån, smal definition]]/F_Udlaan_Bred_Smal[[#This Row],[BNP]]*100,NA())</f>
        <v>171.8408913205588</v>
      </c>
      <c r="F406" s="33">
        <f>IF(ISNUMBER(F_Udlaan_Bred_Smal[[#This Row],[Udlån, bred definition]]),F_Udlaan_Bred_Smal[[#This Row],[Udlån, bred definition]]/F_Udlaan_Bred_Smal[[#This Row],[BNP]]*100,NA())</f>
        <v>245.66084839701486</v>
      </c>
    </row>
    <row r="407" spans="1:6" hidden="1" x14ac:dyDescent="0.25">
      <c r="A407" s="3">
        <v>41759</v>
      </c>
      <c r="B407" s="4">
        <v>3329.2372550138402</v>
      </c>
      <c r="C407" s="4"/>
      <c r="D407" s="4"/>
      <c r="E407" s="33"/>
      <c r="F407" s="33"/>
    </row>
    <row r="408" spans="1:6" hidden="1" x14ac:dyDescent="0.25">
      <c r="A408" s="3">
        <v>41790</v>
      </c>
      <c r="B408" s="4">
        <v>3325.7245599562489</v>
      </c>
      <c r="C408" s="4"/>
      <c r="D408" s="4"/>
      <c r="E408" s="33"/>
      <c r="F408" s="33"/>
    </row>
    <row r="409" spans="1:6" x14ac:dyDescent="0.25">
      <c r="A409" s="3">
        <v>41820</v>
      </c>
      <c r="B409" s="4">
        <v>3331.3239180074497</v>
      </c>
      <c r="C409" s="4">
        <v>4756.8210674064994</v>
      </c>
      <c r="D409" s="4">
        <v>1952.7</v>
      </c>
      <c r="E409" s="33">
        <f>IF(ISNUMBER(F_Udlaan_Bred_Smal[[#This Row],[BNP]]),F_Udlaan_Bred_Smal[[#This Row],[Udlån, smal definition]]/F_Udlaan_Bred_Smal[[#This Row],[BNP]]*100,NA())</f>
        <v>170.60090735942285</v>
      </c>
      <c r="F409" s="33">
        <f>IF(ISNUMBER(F_Udlaan_Bred_Smal[[#This Row],[Udlån, bred definition]]),F_Udlaan_Bred_Smal[[#This Row],[Udlån, bred definition]]/F_Udlaan_Bred_Smal[[#This Row],[BNP]]*100,NA())</f>
        <v>243.60224650005117</v>
      </c>
    </row>
    <row r="410" spans="1:6" hidden="1" x14ac:dyDescent="0.25">
      <c r="A410" s="3">
        <v>41851</v>
      </c>
      <c r="B410" s="4">
        <v>3320.86662788473</v>
      </c>
      <c r="C410" s="4"/>
      <c r="D410" s="4"/>
      <c r="E410" s="33"/>
      <c r="F410" s="33"/>
    </row>
    <row r="411" spans="1:6" hidden="1" x14ac:dyDescent="0.25">
      <c r="A411" s="3">
        <v>41882</v>
      </c>
      <c r="B411" s="4">
        <v>3328.0256080147801</v>
      </c>
      <c r="C411" s="4"/>
      <c r="D411" s="4"/>
      <c r="E411" s="33"/>
      <c r="F411" s="33"/>
    </row>
    <row r="412" spans="1:6" x14ac:dyDescent="0.25">
      <c r="A412" s="3">
        <v>41912</v>
      </c>
      <c r="B412" s="4">
        <v>3339.3655040141462</v>
      </c>
      <c r="C412" s="4">
        <v>4878.0944512142887</v>
      </c>
      <c r="D412" s="4">
        <v>1964.2</v>
      </c>
      <c r="E412" s="33">
        <f>IF(ISNUMBER(F_Udlaan_Bred_Smal[[#This Row],[BNP]]),F_Udlaan_Bred_Smal[[#This Row],[Udlån, smal definition]]/F_Udlaan_Bred_Smal[[#This Row],[BNP]]*100,NA())</f>
        <v>170.01148070533276</v>
      </c>
      <c r="F412" s="33">
        <f>IF(ISNUMBER(F_Udlaan_Bred_Smal[[#This Row],[Udlån, bred definition]]),F_Udlaan_Bred_Smal[[#This Row],[Udlån, bred definition]]/F_Udlaan_Bred_Smal[[#This Row],[BNP]]*100,NA())</f>
        <v>248.35019097924288</v>
      </c>
    </row>
    <row r="413" spans="1:6" hidden="1" x14ac:dyDescent="0.25">
      <c r="A413" s="3">
        <v>41943</v>
      </c>
      <c r="B413" s="4">
        <v>3336.0026244441142</v>
      </c>
      <c r="C413" s="4"/>
      <c r="D413" s="4"/>
      <c r="E413" s="33"/>
      <c r="F413" s="33"/>
    </row>
    <row r="414" spans="1:6" hidden="1" x14ac:dyDescent="0.25">
      <c r="A414" s="3">
        <v>41973</v>
      </c>
      <c r="B414" s="4">
        <v>3337.5401838173257</v>
      </c>
      <c r="C414" s="4"/>
      <c r="D414" s="4"/>
      <c r="E414" s="33"/>
      <c r="F414" s="33"/>
    </row>
    <row r="415" spans="1:6" x14ac:dyDescent="0.25">
      <c r="A415" s="3">
        <v>42004</v>
      </c>
      <c r="B415" s="4">
        <v>3352.8969257531598</v>
      </c>
      <c r="C415" s="4">
        <v>4896.621311720377</v>
      </c>
      <c r="D415" s="4">
        <v>1981.2</v>
      </c>
      <c r="E415" s="33">
        <f>IF(ISNUMBER(F_Udlaan_Bred_Smal[[#This Row],[BNP]]),F_Udlaan_Bred_Smal[[#This Row],[Udlån, smal definition]]/F_Udlaan_Bred_Smal[[#This Row],[BNP]]*100,NA())</f>
        <v>169.23566150581263</v>
      </c>
      <c r="F415" s="33">
        <f>IF(ISNUMBER(F_Udlaan_Bred_Smal[[#This Row],[Udlån, bred definition]]),F_Udlaan_Bred_Smal[[#This Row],[Udlån, bred definition]]/F_Udlaan_Bred_Smal[[#This Row],[BNP]]*100,NA())</f>
        <v>247.15431615790317</v>
      </c>
    </row>
    <row r="416" spans="1:6" hidden="1" x14ac:dyDescent="0.25">
      <c r="A416" s="3">
        <v>42035</v>
      </c>
      <c r="B416" s="4">
        <v>3334.6133328729584</v>
      </c>
      <c r="C416" s="4"/>
      <c r="D416" s="4"/>
      <c r="E416" s="33"/>
      <c r="F416" s="33"/>
    </row>
    <row r="417" spans="1:6" hidden="1" x14ac:dyDescent="0.25">
      <c r="A417" s="3">
        <v>42063</v>
      </c>
      <c r="B417" s="4">
        <v>3334.4706141211882</v>
      </c>
      <c r="C417" s="4"/>
      <c r="D417" s="4"/>
      <c r="E417" s="33"/>
      <c r="F417" s="33"/>
    </row>
    <row r="418" spans="1:6" x14ac:dyDescent="0.25">
      <c r="A418" s="3">
        <v>42094</v>
      </c>
      <c r="B418" s="4">
        <v>3355.7522869381069</v>
      </c>
      <c r="C418" s="4">
        <v>4939.4522608363613</v>
      </c>
      <c r="D418" s="4">
        <v>1997.5</v>
      </c>
      <c r="E418" s="33">
        <f>IF(ISNUMBER(F_Udlaan_Bred_Smal[[#This Row],[BNP]]),F_Udlaan_Bred_Smal[[#This Row],[Udlån, smal definition]]/F_Udlaan_Bred_Smal[[#This Row],[BNP]]*100,NA())</f>
        <v>167.99761136110675</v>
      </c>
      <c r="F418" s="33">
        <f>IF(ISNUMBER(F_Udlaan_Bred_Smal[[#This Row],[Udlån, bred definition]]),F_Udlaan_Bred_Smal[[#This Row],[Udlån, bred definition]]/F_Udlaan_Bred_Smal[[#This Row],[BNP]]*100,NA())</f>
        <v>247.28171518580032</v>
      </c>
    </row>
    <row r="419" spans="1:6" hidden="1" x14ac:dyDescent="0.25">
      <c r="A419" s="3">
        <v>42124</v>
      </c>
      <c r="B419" s="4">
        <v>3353.4778470477268</v>
      </c>
      <c r="C419" s="4"/>
      <c r="D419" s="4"/>
      <c r="E419" s="33"/>
      <c r="F419" s="33"/>
    </row>
    <row r="420" spans="1:6" hidden="1" x14ac:dyDescent="0.25">
      <c r="A420" s="3">
        <v>42155</v>
      </c>
      <c r="B420" s="4">
        <v>3356.2650480628968</v>
      </c>
      <c r="C420" s="4"/>
      <c r="D420" s="4"/>
      <c r="E420" s="33"/>
      <c r="F420" s="33"/>
    </row>
    <row r="421" spans="1:6" x14ac:dyDescent="0.25">
      <c r="A421" s="3">
        <v>42185</v>
      </c>
      <c r="B421" s="4">
        <v>3366.5077382644831</v>
      </c>
      <c r="C421" s="4">
        <v>4920.7008479602864</v>
      </c>
      <c r="D421" s="4">
        <v>2015.8000000000002</v>
      </c>
      <c r="E421" s="33">
        <f>IF(ISNUMBER(F_Udlaan_Bred_Smal[[#This Row],[BNP]]),F_Udlaan_Bred_Smal[[#This Row],[Udlån, smal definition]]/F_Udlaan_Bred_Smal[[#This Row],[BNP]]*100,NA())</f>
        <v>167.00603920351637</v>
      </c>
      <c r="F421" s="33">
        <f>IF(ISNUMBER(F_Udlaan_Bred_Smal[[#This Row],[Udlån, bred definition]]),F_Udlaan_Bred_Smal[[#This Row],[Udlån, bred definition]]/F_Udlaan_Bred_Smal[[#This Row],[BNP]]*100,NA())</f>
        <v>244.10660025599196</v>
      </c>
    </row>
    <row r="422" spans="1:6" hidden="1" x14ac:dyDescent="0.25">
      <c r="A422" s="3">
        <v>42216</v>
      </c>
      <c r="B422" s="4">
        <v>3358.7819506301234</v>
      </c>
      <c r="C422" s="4"/>
      <c r="D422" s="4"/>
      <c r="E422" s="33"/>
      <c r="F422" s="33"/>
    </row>
    <row r="423" spans="1:6" hidden="1" x14ac:dyDescent="0.25">
      <c r="A423" s="3">
        <v>42247</v>
      </c>
      <c r="B423" s="4">
        <v>3366.9829573654242</v>
      </c>
      <c r="C423" s="4"/>
      <c r="D423" s="4"/>
      <c r="E423" s="33"/>
      <c r="F423" s="33"/>
    </row>
    <row r="424" spans="1:6" x14ac:dyDescent="0.25">
      <c r="A424" s="3">
        <v>42277</v>
      </c>
      <c r="B424" s="4">
        <v>3372.6157403625507</v>
      </c>
      <c r="C424" s="4">
        <v>4997.8230702881283</v>
      </c>
      <c r="D424" s="4">
        <v>2028</v>
      </c>
      <c r="E424" s="33">
        <f>IF(ISNUMBER(F_Udlaan_Bred_Smal[[#This Row],[BNP]]),F_Udlaan_Bred_Smal[[#This Row],[Udlån, smal definition]]/F_Udlaan_Bred_Smal[[#This Row],[BNP]]*100,NA())</f>
        <v>166.30255129992852</v>
      </c>
      <c r="F424" s="33">
        <f>IF(ISNUMBER(F_Udlaan_Bred_Smal[[#This Row],[Udlån, bred definition]]),F_Udlaan_Bred_Smal[[#This Row],[Udlån, bred definition]]/F_Udlaan_Bred_Smal[[#This Row],[BNP]]*100,NA())</f>
        <v>246.44097979724498</v>
      </c>
    </row>
    <row r="425" spans="1:6" hidden="1" x14ac:dyDescent="0.25">
      <c r="A425" s="3">
        <v>42308</v>
      </c>
      <c r="B425" s="4">
        <v>3369.1765665131006</v>
      </c>
      <c r="C425" s="4"/>
      <c r="D425" s="4"/>
      <c r="E425" s="33"/>
      <c r="F425" s="33"/>
    </row>
    <row r="426" spans="1:6" hidden="1" x14ac:dyDescent="0.25">
      <c r="A426" s="3">
        <v>42338</v>
      </c>
      <c r="B426" s="4">
        <v>3372.0587176147706</v>
      </c>
      <c r="C426" s="4"/>
      <c r="D426" s="4"/>
      <c r="E426" s="33"/>
      <c r="F426" s="33"/>
    </row>
    <row r="427" spans="1:6" x14ac:dyDescent="0.25">
      <c r="A427" s="3">
        <v>42369</v>
      </c>
      <c r="B427" s="4">
        <v>3374.1960108965759</v>
      </c>
      <c r="C427" s="4">
        <v>4994.1422686554233</v>
      </c>
      <c r="D427" s="4">
        <v>2036.4</v>
      </c>
      <c r="E427" s="33">
        <f>IF(ISNUMBER(F_Udlaan_Bred_Smal[[#This Row],[BNP]]),F_Udlaan_Bred_Smal[[#This Row],[Udlån, smal definition]]/F_Udlaan_Bred_Smal[[#This Row],[BNP]]*100,NA())</f>
        <v>165.69416671069413</v>
      </c>
      <c r="F427" s="33">
        <f>IF(ISNUMBER(F_Udlaan_Bred_Smal[[#This Row],[Udlån, bred definition]]),F_Udlaan_Bred_Smal[[#This Row],[Udlån, bred definition]]/F_Udlaan_Bred_Smal[[#This Row],[BNP]]*100,NA())</f>
        <v>245.24367848435585</v>
      </c>
    </row>
    <row r="428" spans="1:6" hidden="1" x14ac:dyDescent="0.25">
      <c r="A428" s="3">
        <v>42400</v>
      </c>
      <c r="B428" s="4">
        <v>3369.5749962323262</v>
      </c>
      <c r="C428" s="4"/>
      <c r="D428" s="4"/>
      <c r="E428" s="33"/>
      <c r="F428" s="33"/>
    </row>
    <row r="429" spans="1:6" hidden="1" x14ac:dyDescent="0.25">
      <c r="A429" s="3">
        <v>42429</v>
      </c>
      <c r="B429" s="4">
        <v>3374.5873315978956</v>
      </c>
      <c r="C429" s="4"/>
      <c r="D429" s="4"/>
      <c r="E429" s="33"/>
      <c r="F429" s="33"/>
    </row>
    <row r="430" spans="1:6" x14ac:dyDescent="0.25">
      <c r="A430" s="3">
        <v>42460</v>
      </c>
      <c r="B430" s="4">
        <v>3389.0946509806936</v>
      </c>
      <c r="C430" s="4">
        <v>5011.3037069709308</v>
      </c>
      <c r="D430" s="4">
        <v>2045.3</v>
      </c>
      <c r="E430" s="33">
        <f>IF(ISNUMBER(F_Udlaan_Bred_Smal[[#This Row],[BNP]]),F_Udlaan_Bred_Smal[[#This Row],[Udlån, smal definition]]/F_Udlaan_Bred_Smal[[#This Row],[BNP]]*100,NA())</f>
        <v>165.70159150152514</v>
      </c>
      <c r="F430" s="33">
        <f>IF(ISNUMBER(F_Udlaan_Bred_Smal[[#This Row],[Udlån, bred definition]]),F_Udlaan_Bred_Smal[[#This Row],[Udlån, bred definition]]/F_Udlaan_Bred_Smal[[#This Row],[BNP]]*100,NA())</f>
        <v>245.01558240702738</v>
      </c>
    </row>
    <row r="431" spans="1:6" hidden="1" x14ac:dyDescent="0.25">
      <c r="A431" s="3">
        <v>42490</v>
      </c>
      <c r="B431" s="4">
        <v>3384.9673067231415</v>
      </c>
      <c r="C431" s="4"/>
      <c r="D431" s="4"/>
      <c r="E431" s="33"/>
      <c r="F431" s="33"/>
    </row>
    <row r="432" spans="1:6" hidden="1" x14ac:dyDescent="0.25">
      <c r="A432" s="3">
        <v>42521</v>
      </c>
      <c r="B432" s="4">
        <v>3387.4231730836814</v>
      </c>
      <c r="C432" s="4"/>
      <c r="D432" s="4"/>
      <c r="E432" s="33"/>
      <c r="F432" s="33"/>
    </row>
    <row r="433" spans="1:6" x14ac:dyDescent="0.25">
      <c r="A433" s="3">
        <v>42551</v>
      </c>
      <c r="B433" s="4">
        <v>3402.4685187335122</v>
      </c>
      <c r="C433" s="4">
        <v>5068.2037219116664</v>
      </c>
      <c r="D433" s="4">
        <v>2065.9</v>
      </c>
      <c r="E433" s="33">
        <f>IF(ISNUMBER(F_Udlaan_Bred_Smal[[#This Row],[BNP]]),F_Udlaan_Bred_Smal[[#This Row],[Udlån, smal definition]]/F_Udlaan_Bred_Smal[[#This Row],[BNP]]*100,NA())</f>
        <v>164.69667063911672</v>
      </c>
      <c r="F433" s="33">
        <f>IF(ISNUMBER(F_Udlaan_Bred_Smal[[#This Row],[Udlån, bred definition]]),F_Udlaan_Bred_Smal[[#This Row],[Udlån, bred definition]]/F_Udlaan_Bred_Smal[[#This Row],[BNP]]*100,NA())</f>
        <v>245.32667224510703</v>
      </c>
    </row>
    <row r="434" spans="1:6" hidden="1" x14ac:dyDescent="0.25">
      <c r="A434" s="3">
        <v>42582</v>
      </c>
      <c r="B434" s="4">
        <v>3391.9510114472919</v>
      </c>
      <c r="C434" s="4"/>
      <c r="D434" s="4"/>
      <c r="E434" s="33"/>
      <c r="F434" s="33"/>
    </row>
    <row r="435" spans="1:6" hidden="1" x14ac:dyDescent="0.25">
      <c r="A435" s="3">
        <v>42613</v>
      </c>
      <c r="B435" s="4">
        <v>3399.3583008721221</v>
      </c>
      <c r="C435" s="4"/>
      <c r="D435" s="4"/>
      <c r="E435" s="33"/>
      <c r="F435" s="33"/>
    </row>
    <row r="436" spans="1:6" x14ac:dyDescent="0.25">
      <c r="A436" s="3">
        <v>42643</v>
      </c>
      <c r="B436" s="4">
        <v>3416.7202670046654</v>
      </c>
      <c r="C436" s="4">
        <v>5146.0358500746588</v>
      </c>
      <c r="D436" s="4">
        <v>2081.5</v>
      </c>
      <c r="E436" s="33">
        <f>IF(ISNUMBER(F_Udlaan_Bred_Smal[[#This Row],[BNP]]),F_Udlaan_Bred_Smal[[#This Row],[Udlån, smal definition]]/F_Udlaan_Bred_Smal[[#This Row],[BNP]]*100,NA())</f>
        <v>164.14702219575622</v>
      </c>
      <c r="F436" s="33">
        <f>IF(ISNUMBER(F_Udlaan_Bred_Smal[[#This Row],[Udlån, bred definition]]),F_Udlaan_Bred_Smal[[#This Row],[Udlån, bred definition]]/F_Udlaan_Bred_Smal[[#This Row],[BNP]]*100,NA())</f>
        <v>247.22728081069704</v>
      </c>
    </row>
    <row r="437" spans="1:6" hidden="1" x14ac:dyDescent="0.25">
      <c r="A437" s="3">
        <v>42674</v>
      </c>
      <c r="B437" s="4">
        <v>3411.1317534644859</v>
      </c>
      <c r="C437" s="4"/>
      <c r="D437" s="4"/>
      <c r="E437" s="33"/>
      <c r="F437" s="33"/>
    </row>
    <row r="438" spans="1:6" hidden="1" x14ac:dyDescent="0.25">
      <c r="A438" s="3">
        <v>42704</v>
      </c>
      <c r="B438" s="4">
        <v>3419.1235057738959</v>
      </c>
      <c r="C438" s="4"/>
      <c r="D438" s="4"/>
      <c r="E438" s="33"/>
      <c r="F438" s="33"/>
    </row>
    <row r="439" spans="1:6" x14ac:dyDescent="0.25">
      <c r="A439" s="3">
        <v>42735</v>
      </c>
      <c r="B439" s="4">
        <v>3428.0553418828358</v>
      </c>
      <c r="C439" s="4">
        <v>5116.703163257489</v>
      </c>
      <c r="D439" s="4">
        <v>2107.8000000000002</v>
      </c>
      <c r="E439" s="33">
        <f>IF(ISNUMBER(F_Udlaan_Bred_Smal[[#This Row],[BNP]]),F_Udlaan_Bred_Smal[[#This Row],[Udlån, smal definition]]/F_Udlaan_Bred_Smal[[#This Row],[BNP]]*100,NA())</f>
        <v>162.63665157428767</v>
      </c>
      <c r="F439" s="33">
        <f>IF(ISNUMBER(F_Udlaan_Bred_Smal[[#This Row],[Udlån, bred definition]]),F_Udlaan_Bred_Smal[[#This Row],[Udlån, bred definition]]/F_Udlaan_Bred_Smal[[#This Row],[BNP]]*100,NA())</f>
        <v>242.75088543777818</v>
      </c>
    </row>
    <row r="440" spans="1:6" hidden="1" x14ac:dyDescent="0.25">
      <c r="A440" s="3">
        <v>42766</v>
      </c>
      <c r="B440" s="4">
        <v>3417.7558032742772</v>
      </c>
      <c r="C440" s="4"/>
      <c r="D440" s="4"/>
      <c r="E440" s="33"/>
      <c r="F440" s="33"/>
    </row>
    <row r="441" spans="1:6" hidden="1" x14ac:dyDescent="0.25">
      <c r="A441" s="3">
        <v>42794</v>
      </c>
      <c r="B441" s="4">
        <v>3425.1168849702362</v>
      </c>
      <c r="C441" s="4"/>
      <c r="D441" s="4"/>
      <c r="E441" s="33"/>
      <c r="F441" s="33"/>
    </row>
    <row r="442" spans="1:6" x14ac:dyDescent="0.25">
      <c r="A442" s="3">
        <v>42825</v>
      </c>
      <c r="B442" s="4">
        <v>3462.9535858131967</v>
      </c>
      <c r="C442" s="4">
        <v>5114.08</v>
      </c>
      <c r="D442" s="4">
        <v>2133.6</v>
      </c>
      <c r="E442" s="33">
        <f>IF(ISNUMBER(F_Udlaan_Bred_Smal[[#This Row],[BNP]]),F_Udlaan_Bred_Smal[[#This Row],[Udlån, smal definition]]/F_Udlaan_Bred_Smal[[#This Row],[BNP]]*100,NA())</f>
        <v>162.30566112735266</v>
      </c>
      <c r="F442" s="33">
        <f>IF(ISNUMBER(F_Udlaan_Bred_Smal[[#This Row],[Udlån, bred definition]]),F_Udlaan_Bred_Smal[[#This Row],[Udlån, bred definition]]/F_Udlaan_Bred_Smal[[#This Row],[BNP]]*100,NA())</f>
        <v>239.69253843269593</v>
      </c>
    </row>
    <row r="443" spans="1:6" hidden="1" x14ac:dyDescent="0.25">
      <c r="A443" s="3">
        <v>42855</v>
      </c>
      <c r="B443" s="4">
        <v>3462.5172772981964</v>
      </c>
      <c r="C443" s="4"/>
      <c r="D443" s="4"/>
      <c r="E443" s="33"/>
      <c r="F443" s="33"/>
    </row>
    <row r="444" spans="1:6" hidden="1" x14ac:dyDescent="0.25">
      <c r="A444" s="3">
        <v>42886</v>
      </c>
      <c r="B444" s="4">
        <v>3460.2814785011965</v>
      </c>
      <c r="C444" s="4"/>
      <c r="D444" s="4"/>
      <c r="E444" s="33"/>
      <c r="F444" s="33"/>
    </row>
    <row r="445" spans="1:6" x14ac:dyDescent="0.25">
      <c r="A445" s="3">
        <v>42916</v>
      </c>
      <c r="B445" s="4">
        <v>3471.8333849917899</v>
      </c>
      <c r="C445" s="4">
        <v>5114.5</v>
      </c>
      <c r="D445" s="4">
        <v>2157.9</v>
      </c>
      <c r="E445" s="33">
        <f>IF(ISNUMBER(F_Udlaan_Bred_Smal[[#This Row],[BNP]]),F_Udlaan_Bred_Smal[[#This Row],[Udlån, smal definition]]/F_Udlaan_Bred_Smal[[#This Row],[BNP]]*100,NA())</f>
        <v>160.88944737901616</v>
      </c>
      <c r="F445" s="33">
        <f>IF(ISNUMBER(F_Udlaan_Bred_Smal[[#This Row],[Udlån, bred definition]]),F_Udlaan_Bred_Smal[[#This Row],[Udlån, bred definition]]/F_Udlaan_Bred_Smal[[#This Row],[BNP]]*100,NA())</f>
        <v>237.01283655405717</v>
      </c>
    </row>
    <row r="446" spans="1:6" hidden="1" x14ac:dyDescent="0.25">
      <c r="A446" s="3">
        <v>42947</v>
      </c>
      <c r="B446" s="4">
        <v>3460.9376700167904</v>
      </c>
      <c r="C446" s="4"/>
      <c r="D446" s="4"/>
      <c r="E446" s="33"/>
      <c r="F446" s="33"/>
    </row>
    <row r="447" spans="1:6" hidden="1" x14ac:dyDescent="0.25">
      <c r="A447" s="3">
        <v>42978</v>
      </c>
      <c r="B447" s="4">
        <v>3477.15836337479</v>
      </c>
      <c r="C447" s="4"/>
      <c r="D447" s="4"/>
      <c r="E447" s="33"/>
      <c r="F447" s="33"/>
    </row>
    <row r="448" spans="1:6" x14ac:dyDescent="0.25">
      <c r="A448" s="3">
        <v>43008</v>
      </c>
      <c r="B448" s="4">
        <v>3481.7594936364521</v>
      </c>
      <c r="C448" s="4">
        <v>5133.4459999999999</v>
      </c>
      <c r="D448" s="4">
        <v>2177.5</v>
      </c>
      <c r="E448" s="33">
        <f>IF(ISNUMBER(F_Udlaan_Bred_Smal[[#This Row],[BNP]]),F_Udlaan_Bred_Smal[[#This Row],[Udlån, smal definition]]/F_Udlaan_Bred_Smal[[#This Row],[BNP]]*100,NA())</f>
        <v>159.8971064815822</v>
      </c>
      <c r="F448" s="33">
        <f>IF(ISNUMBER(F_Udlaan_Bred_Smal[[#This Row],[Udlån, bred definition]]),F_Udlaan_Bred_Smal[[#This Row],[Udlån, bred definition]]/F_Udlaan_Bred_Smal[[#This Row],[BNP]]*100,NA())</f>
        <v>235.74952927669344</v>
      </c>
    </row>
    <row r="449" spans="1:6" hidden="1" x14ac:dyDescent="0.25">
      <c r="A449" s="3">
        <v>43039</v>
      </c>
      <c r="B449" s="4">
        <v>3478.4977203434514</v>
      </c>
      <c r="C449" s="4"/>
      <c r="D449" s="4"/>
      <c r="E449" s="33"/>
      <c r="F449" s="33"/>
    </row>
    <row r="450" spans="1:6" hidden="1" x14ac:dyDescent="0.25">
      <c r="A450" s="3">
        <v>43069</v>
      </c>
      <c r="B450" s="4">
        <v>3487.5187346654516</v>
      </c>
      <c r="C450" s="4"/>
      <c r="D450" s="4"/>
      <c r="E450" s="33"/>
      <c r="F450" s="33"/>
    </row>
    <row r="451" spans="1:6" x14ac:dyDescent="0.25">
      <c r="A451" s="3">
        <v>43100</v>
      </c>
      <c r="B451" s="4">
        <v>3473.5560860508303</v>
      </c>
      <c r="C451" s="4">
        <v>5142.0879999999997</v>
      </c>
      <c r="D451" s="4">
        <v>2193</v>
      </c>
      <c r="E451" s="33">
        <f>IF(ISNUMBER(F_Udlaan_Bred_Smal[[#This Row],[BNP]]),F_Udlaan_Bred_Smal[[#This Row],[Udlån, smal definition]]/F_Udlaan_Bred_Smal[[#This Row],[BNP]]*100,NA())</f>
        <v>158.39289038079482</v>
      </c>
      <c r="F451" s="33">
        <f>IF(ISNUMBER(F_Udlaan_Bred_Smal[[#This Row],[Udlån, bred definition]]),F_Udlaan_Bred_Smal[[#This Row],[Udlån, bred definition]]/F_Udlaan_Bred_Smal[[#This Row],[BNP]]*100,NA())</f>
        <v>234.47733698130415</v>
      </c>
    </row>
    <row r="452" spans="1:6" hidden="1" x14ac:dyDescent="0.25">
      <c r="A452" s="3">
        <v>43131</v>
      </c>
      <c r="B452" s="4">
        <v>3477.0033976418308</v>
      </c>
      <c r="C452" s="4"/>
      <c r="D452" s="4"/>
      <c r="E452" s="33"/>
      <c r="F452" s="33"/>
    </row>
    <row r="453" spans="1:6" hidden="1" x14ac:dyDescent="0.25">
      <c r="A453" s="3">
        <v>43159</v>
      </c>
      <c r="B453" s="4">
        <v>3493.5529115858303</v>
      </c>
      <c r="C453" s="4"/>
      <c r="D453" s="4"/>
      <c r="E453" s="33"/>
      <c r="F453" s="33"/>
    </row>
    <row r="454" spans="1:6" x14ac:dyDescent="0.25">
      <c r="A454" s="3">
        <v>43190</v>
      </c>
      <c r="B454" s="4">
        <v>3506.5256829470627</v>
      </c>
      <c r="C454" s="4">
        <v>5167.6619999999994</v>
      </c>
      <c r="D454" s="4">
        <v>2201</v>
      </c>
      <c r="E454" s="33">
        <f>IF(ISNUMBER(F_Udlaan_Bred_Smal[[#This Row],[BNP]]),F_Udlaan_Bred_Smal[[#This Row],[Udlån, smal definition]]/F_Udlaan_Bred_Smal[[#This Row],[BNP]]*100,NA())</f>
        <v>159.31511508164755</v>
      </c>
      <c r="F454" s="33">
        <f>IF(ISNUMBER(F_Udlaan_Bred_Smal[[#This Row],[Udlån, bred definition]]),F_Udlaan_Bred_Smal[[#This Row],[Udlån, bred definition]]/F_Udlaan_Bred_Smal[[#This Row],[BNP]]*100,NA())</f>
        <v>234.78700590640616</v>
      </c>
    </row>
    <row r="455" spans="1:6" hidden="1" x14ac:dyDescent="0.25">
      <c r="A455" s="3">
        <v>43220</v>
      </c>
      <c r="B455" s="4">
        <v>3518.6158887600627</v>
      </c>
      <c r="C455" s="4"/>
      <c r="D455" s="4"/>
      <c r="E455" s="33"/>
      <c r="F455" s="33"/>
    </row>
    <row r="456" spans="1:6" hidden="1" x14ac:dyDescent="0.25">
      <c r="A456" s="3">
        <v>43251</v>
      </c>
      <c r="B456" s="4">
        <v>3519.2305838120628</v>
      </c>
      <c r="C456" s="4"/>
      <c r="D456" s="4"/>
      <c r="E456" s="33"/>
      <c r="F456" s="33"/>
    </row>
    <row r="457" spans="1:6" x14ac:dyDescent="0.25">
      <c r="A457" s="3">
        <v>43281</v>
      </c>
      <c r="B457" s="4">
        <v>3531.3613151345576</v>
      </c>
      <c r="C457" s="4">
        <v>5211.6259999999993</v>
      </c>
      <c r="D457" s="4">
        <v>2211.8999999999996</v>
      </c>
      <c r="E457" s="33">
        <f>IF(ISNUMBER(F_Udlaan_Bred_Smal[[#This Row],[BNP]]),F_Udlaan_Bred_Smal[[#This Row],[Udlån, smal definition]]/F_Udlaan_Bred_Smal[[#This Row],[BNP]]*100,NA())</f>
        <v>159.65284665376186</v>
      </c>
      <c r="F457" s="33">
        <f>IF(ISNUMBER(F_Udlaan_Bred_Smal[[#This Row],[Udlån, bred definition]]),F_Udlaan_Bred_Smal[[#This Row],[Udlån, bred definition]]/F_Udlaan_Bred_Smal[[#This Row],[BNP]]*100,NA())</f>
        <v>235.61761381617617</v>
      </c>
    </row>
    <row r="458" spans="1:6" hidden="1" x14ac:dyDescent="0.25">
      <c r="A458" s="3">
        <v>43312</v>
      </c>
      <c r="B458" s="4">
        <v>3530.9353974515575</v>
      </c>
      <c r="C458" s="4"/>
      <c r="D458" s="4"/>
      <c r="E458" s="33"/>
      <c r="F458" s="33"/>
    </row>
    <row r="459" spans="1:6" hidden="1" x14ac:dyDescent="0.25">
      <c r="A459" s="3">
        <v>43343</v>
      </c>
      <c r="B459" s="4">
        <v>3538.4546385135568</v>
      </c>
      <c r="C459" s="4"/>
      <c r="D459" s="4"/>
      <c r="E459" s="33"/>
      <c r="F459" s="33"/>
    </row>
    <row r="460" spans="1:6" x14ac:dyDescent="0.25">
      <c r="A460" s="3">
        <v>43373</v>
      </c>
      <c r="B460" s="4">
        <v>3544.0561857542302</v>
      </c>
      <c r="C460" s="4">
        <v>5251.2269999999999</v>
      </c>
      <c r="D460" s="4">
        <v>2231</v>
      </c>
      <c r="E460" s="33">
        <f>IF(ISNUMBER(F_Udlaan_Bred_Smal[[#This Row],[BNP]]),F_Udlaan_Bred_Smal[[#This Row],[Udlån, smal definition]]/F_Udlaan_Bred_Smal[[#This Row],[BNP]]*100,NA())</f>
        <v>158.85505090785435</v>
      </c>
      <c r="F460" s="33">
        <f>IF(ISNUMBER(F_Udlaan_Bred_Smal[[#This Row],[Udlån, bred definition]]),F_Udlaan_Bred_Smal[[#This Row],[Udlån, bred definition]]/F_Udlaan_Bred_Smal[[#This Row],[BNP]]*100,NA())</f>
        <v>235.3754818467055</v>
      </c>
    </row>
    <row r="461" spans="1:6" hidden="1" x14ac:dyDescent="0.25">
      <c r="A461" s="3">
        <v>43404</v>
      </c>
      <c r="B461" s="4">
        <v>3555.4805639420006</v>
      </c>
      <c r="C461" s="4"/>
      <c r="D461" s="4"/>
      <c r="E461" s="33"/>
      <c r="F461" s="33"/>
    </row>
    <row r="462" spans="1:6" hidden="1" x14ac:dyDescent="0.25">
      <c r="A462" s="3">
        <v>43434</v>
      </c>
      <c r="B462" s="4">
        <v>3566.5520721942303</v>
      </c>
      <c r="C462" s="4"/>
      <c r="D462" s="4"/>
      <c r="E462" s="33"/>
      <c r="F462" s="33"/>
    </row>
    <row r="463" spans="1:6" x14ac:dyDescent="0.25">
      <c r="A463" s="3">
        <v>43465</v>
      </c>
      <c r="B463" s="4">
        <v>3559.563671256039</v>
      </c>
      <c r="C463" s="4">
        <v>5298.74</v>
      </c>
      <c r="D463" s="4">
        <v>2253.3000000000002</v>
      </c>
      <c r="E463" s="33">
        <f>IF(ISNUMBER(F_Udlaan_Bred_Smal[[#This Row],[BNP]]),F_Udlaan_Bred_Smal[[#This Row],[Udlån, smal definition]]/F_Udlaan_Bred_Smal[[#This Row],[BNP]]*100,NA())</f>
        <v>157.97113882998443</v>
      </c>
      <c r="F463" s="33">
        <f>IF(ISNUMBER(F_Udlaan_Bred_Smal[[#This Row],[Udlån, bred definition]]),F_Udlaan_Bred_Smal[[#This Row],[Udlån, bred definition]]/F_Udlaan_Bred_Smal[[#This Row],[BNP]]*100,NA())</f>
        <v>235.15466205121376</v>
      </c>
    </row>
    <row r="464" spans="1:6" hidden="1" x14ac:dyDescent="0.25">
      <c r="A464" s="3">
        <v>43496</v>
      </c>
      <c r="B464" s="4">
        <v>3557.2207237730386</v>
      </c>
      <c r="C464" s="4"/>
      <c r="D464" s="4"/>
      <c r="E464" s="33"/>
      <c r="F464" s="33"/>
    </row>
    <row r="465" spans="1:6" hidden="1" x14ac:dyDescent="0.25">
      <c r="A465" s="3">
        <v>43524</v>
      </c>
      <c r="B465" s="4">
        <v>3566.2046485800388</v>
      </c>
      <c r="C465" s="4"/>
      <c r="D465" s="4"/>
      <c r="E465" s="33"/>
      <c r="F465" s="33"/>
    </row>
    <row r="466" spans="1:6" x14ac:dyDescent="0.25">
      <c r="A466" s="3">
        <v>43555</v>
      </c>
      <c r="B466" s="4">
        <v>3582.7594358005672</v>
      </c>
      <c r="C466" s="4">
        <v>5427.3559999999998</v>
      </c>
      <c r="D466" s="4">
        <v>2270.5</v>
      </c>
      <c r="E466" s="33">
        <f>IF(ISNUMBER(F_Udlaan_Bred_Smal[[#This Row],[BNP]]),F_Udlaan_Bred_Smal[[#This Row],[Udlån, smal definition]]/F_Udlaan_Bred_Smal[[#This Row],[BNP]]*100,NA())</f>
        <v>157.7960553094282</v>
      </c>
      <c r="F466" s="33">
        <f>IF(ISNUMBER(F_Udlaan_Bred_Smal[[#This Row],[Udlån, bred definition]]),F_Udlaan_Bred_Smal[[#This Row],[Udlån, bred definition]]/F_Udlaan_Bred_Smal[[#This Row],[BNP]]*100,NA())</f>
        <v>239.03792116273945</v>
      </c>
    </row>
    <row r="467" spans="1:6" hidden="1" x14ac:dyDescent="0.25">
      <c r="A467" s="3">
        <v>43585</v>
      </c>
      <c r="B467" s="4">
        <v>3584.1548290355668</v>
      </c>
      <c r="C467" s="4"/>
      <c r="D467" s="4"/>
      <c r="E467" s="33"/>
      <c r="F467" s="33"/>
    </row>
    <row r="468" spans="1:6" hidden="1" x14ac:dyDescent="0.25">
      <c r="A468" s="3">
        <v>43616</v>
      </c>
      <c r="B468" s="4">
        <v>3593.7801236895675</v>
      </c>
      <c r="C468" s="4"/>
      <c r="D468" s="4"/>
      <c r="E468" s="33"/>
      <c r="F468" s="33"/>
    </row>
    <row r="469" spans="1:6" x14ac:dyDescent="0.25">
      <c r="A469" s="3">
        <v>43646</v>
      </c>
      <c r="B469" s="4">
        <v>3591.3115980105658</v>
      </c>
      <c r="C469" s="4">
        <v>5531.32</v>
      </c>
      <c r="D469" s="4">
        <v>2284.4</v>
      </c>
      <c r="E469" s="33">
        <f>IF(ISNUMBER(F_Udlaan_Bred_Smal[[#This Row],[BNP]]),F_Udlaan_Bred_Smal[[#This Row],[Udlån, smal definition]]/F_Udlaan_Bred_Smal[[#This Row],[BNP]]*100,NA())</f>
        <v>157.21027832299797</v>
      </c>
      <c r="F469" s="33">
        <f>IF(ISNUMBER(F_Udlaan_Bred_Smal[[#This Row],[Udlån, bred definition]]),F_Udlaan_Bred_Smal[[#This Row],[Udlån, bred definition]]/F_Udlaan_Bred_Smal[[#This Row],[BNP]]*100,NA())</f>
        <v>242.13447732446153</v>
      </c>
    </row>
    <row r="470" spans="1:6" hidden="1" x14ac:dyDescent="0.25">
      <c r="A470" s="3">
        <v>43677</v>
      </c>
      <c r="B470" s="4">
        <v>3592.1220178795652</v>
      </c>
      <c r="C470" s="4"/>
      <c r="D470" s="4"/>
      <c r="E470" s="33"/>
      <c r="F470" s="33"/>
    </row>
    <row r="471" spans="1:6" hidden="1" x14ac:dyDescent="0.25">
      <c r="A471" s="3">
        <v>43708</v>
      </c>
      <c r="B471" s="4">
        <v>3607.8924597075647</v>
      </c>
      <c r="C471" s="4"/>
      <c r="D471" s="4"/>
      <c r="E471" s="33"/>
      <c r="F471" s="33"/>
    </row>
    <row r="472" spans="1:6" x14ac:dyDescent="0.25">
      <c r="A472" s="3">
        <v>43738</v>
      </c>
      <c r="B472" s="4">
        <v>3620.9446454896756</v>
      </c>
      <c r="C472" s="4">
        <v>5642.9269999999997</v>
      </c>
      <c r="D472" s="4">
        <v>2298.6</v>
      </c>
      <c r="E472" s="33">
        <f>IF(ISNUMBER(F_Udlaan_Bred_Smal[[#This Row],[BNP]]),F_Udlaan_Bred_Smal[[#This Row],[Udlån, smal definition]]/F_Udlaan_Bred_Smal[[#This Row],[BNP]]*100,NA())</f>
        <v>157.52826265943079</v>
      </c>
      <c r="F472" s="33">
        <f>IF(ISNUMBER(F_Udlaan_Bred_Smal[[#This Row],[Udlån, bred definition]]),F_Udlaan_Bred_Smal[[#This Row],[Udlån, bred definition]]/F_Udlaan_Bred_Smal[[#This Row],[BNP]]*100,NA())</f>
        <v>245.49408335508568</v>
      </c>
    </row>
    <row r="473" spans="1:6" hidden="1" x14ac:dyDescent="0.25">
      <c r="A473" s="3">
        <v>43769</v>
      </c>
      <c r="B473" s="4">
        <v>3630.0564670666754</v>
      </c>
      <c r="C473" s="4"/>
      <c r="D473" s="4"/>
      <c r="E473" s="33"/>
      <c r="F473" s="33"/>
    </row>
    <row r="474" spans="1:6" hidden="1" x14ac:dyDescent="0.25">
      <c r="A474" s="3">
        <v>43799</v>
      </c>
      <c r="B474" s="4">
        <v>3642.3588512286756</v>
      </c>
      <c r="C474" s="4"/>
      <c r="D474" s="4"/>
      <c r="E474" s="33"/>
      <c r="F474" s="33"/>
    </row>
    <row r="475" spans="1:6" x14ac:dyDescent="0.25">
      <c r="A475" s="3">
        <v>43830</v>
      </c>
      <c r="B475" s="4">
        <v>3644.3751523187598</v>
      </c>
      <c r="C475" s="4">
        <v>5716.0290000000005</v>
      </c>
      <c r="D475" s="4">
        <v>2311</v>
      </c>
      <c r="E475" s="33">
        <f>IF(ISNUMBER(F_Udlaan_Bred_Smal[[#This Row],[BNP]]),F_Udlaan_Bred_Smal[[#This Row],[Udlån, smal definition]]/F_Udlaan_Bred_Smal[[#This Row],[BNP]]*100,NA())</f>
        <v>157.69689105663176</v>
      </c>
      <c r="F475" s="33">
        <f>IF(ISNUMBER(F_Udlaan_Bred_Smal[[#This Row],[Udlån, bred definition]]),F_Udlaan_Bred_Smal[[#This Row],[Udlån, bred definition]]/F_Udlaan_Bred_Smal[[#This Row],[BNP]]*100,NA())</f>
        <v>247.34006923409783</v>
      </c>
    </row>
    <row r="476" spans="1:6" hidden="1" x14ac:dyDescent="0.25">
      <c r="A476" s="3">
        <v>43861</v>
      </c>
      <c r="B476" s="4">
        <v>3650.7686525707595</v>
      </c>
      <c r="C476" s="4"/>
      <c r="D476" s="4"/>
      <c r="E476" s="33"/>
      <c r="F476" s="33"/>
    </row>
    <row r="477" spans="1:6" hidden="1" x14ac:dyDescent="0.25">
      <c r="A477" s="3">
        <v>43890</v>
      </c>
      <c r="B477" s="4">
        <v>3656.9822345577595</v>
      </c>
      <c r="C477" s="4"/>
      <c r="D477" s="4"/>
      <c r="E477" s="33"/>
      <c r="F477" s="33"/>
    </row>
    <row r="478" spans="1:6" x14ac:dyDescent="0.25">
      <c r="A478" s="3">
        <v>43921</v>
      </c>
      <c r="B478" s="4">
        <v>3664.7585737554082</v>
      </c>
      <c r="C478" s="4">
        <v>5721.0889999999999</v>
      </c>
      <c r="D478" s="4">
        <v>2325.6</v>
      </c>
      <c r="E478" s="33">
        <f>IF(ISNUMBER(F_Udlaan_Bred_Smal[[#This Row],[BNP]]),F_Udlaan_Bred_Smal[[#This Row],[Udlån, smal definition]]/F_Udlaan_Bred_Smal[[#This Row],[BNP]]*100,NA())</f>
        <v>157.5833580046185</v>
      </c>
      <c r="F478" s="33">
        <f>IF(ISNUMBER(F_Udlaan_Bred_Smal[[#This Row],[Udlån, bred definition]]),F_Udlaan_Bred_Smal[[#This Row],[Udlån, bred definition]]/F_Udlaan_Bred_Smal[[#This Row],[BNP]]*100,NA())</f>
        <v>246.00485896112835</v>
      </c>
    </row>
    <row r="479" spans="1:6" hidden="1" x14ac:dyDescent="0.25">
      <c r="A479" s="3">
        <v>43951</v>
      </c>
      <c r="B479" s="4">
        <v>3659.8409023584081</v>
      </c>
      <c r="C479" s="4"/>
      <c r="D479" s="4"/>
      <c r="E479" s="33"/>
      <c r="F479" s="33"/>
    </row>
    <row r="480" spans="1:6" hidden="1" x14ac:dyDescent="0.25">
      <c r="A480" s="3">
        <v>43982</v>
      </c>
      <c r="B480" s="4">
        <v>3656.0507151694082</v>
      </c>
      <c r="C480" s="4"/>
      <c r="D480" s="4"/>
      <c r="E480" s="33"/>
      <c r="F480" s="33"/>
    </row>
    <row r="481" spans="1:6" x14ac:dyDescent="0.25">
      <c r="A481" s="3">
        <v>44012</v>
      </c>
      <c r="B481" s="4">
        <v>3649.8820988248099</v>
      </c>
      <c r="C481" s="4">
        <v>5766.6450000000004</v>
      </c>
      <c r="D481" s="4">
        <v>2298</v>
      </c>
      <c r="E481" s="33">
        <f>IF(ISNUMBER(F_Udlaan_Bred_Smal[[#This Row],[BNP]]),F_Udlaan_Bred_Smal[[#This Row],[Udlån, smal definition]]/F_Udlaan_Bred_Smal[[#This Row],[BNP]]*100,NA())</f>
        <v>158.82863789490034</v>
      </c>
      <c r="F481" s="33">
        <f>IF(ISNUMBER(F_Udlaan_Bred_Smal[[#This Row],[Udlån, bred definition]]),F_Udlaan_Bred_Smal[[#This Row],[Udlån, bred definition]]/F_Udlaan_Bred_Smal[[#This Row],[BNP]]*100,NA())</f>
        <v>250.94190600522194</v>
      </c>
    </row>
    <row r="482" spans="1:6" hidden="1" x14ac:dyDescent="0.25">
      <c r="A482" s="3">
        <v>44043</v>
      </c>
      <c r="B482" s="4">
        <v>3659.8621014478103</v>
      </c>
      <c r="C482" s="4"/>
      <c r="D482" s="4"/>
      <c r="E482" s="33"/>
      <c r="F482" s="33"/>
    </row>
    <row r="483" spans="1:6" hidden="1" x14ac:dyDescent="0.25">
      <c r="A483" s="3">
        <v>44074</v>
      </c>
      <c r="B483" s="4">
        <v>3684.4425291488101</v>
      </c>
      <c r="C483" s="4"/>
      <c r="D483" s="4"/>
      <c r="E483" s="33"/>
      <c r="F483" s="33"/>
    </row>
    <row r="484" spans="1:6" x14ac:dyDescent="0.25">
      <c r="A484" s="3">
        <v>44104</v>
      </c>
      <c r="B484" s="4">
        <v>3670.7966420003695</v>
      </c>
      <c r="C484" s="4">
        <v>5467.9449999999997</v>
      </c>
      <c r="D484" s="4">
        <v>2304.8000000000002</v>
      </c>
      <c r="E484" s="33">
        <f>IF(ISNUMBER(F_Udlaan_Bred_Smal[[#This Row],[BNP]]),F_Udlaan_Bred_Smal[[#This Row],[Udlån, smal definition]]/F_Udlaan_Bred_Smal[[#This Row],[BNP]]*100,NA())</f>
        <v>159.26746971539262</v>
      </c>
      <c r="F484" s="33">
        <f>IF(ISNUMBER(F_Udlaan_Bred_Smal[[#This Row],[Udlån, bred definition]]),F_Udlaan_Bred_Smal[[#This Row],[Udlån, bred definition]]/F_Udlaan_Bred_Smal[[#This Row],[BNP]]*100,NA())</f>
        <v>237.24162617146823</v>
      </c>
    </row>
    <row r="485" spans="1:6" hidden="1" x14ac:dyDescent="0.25">
      <c r="A485" s="3">
        <v>44135</v>
      </c>
      <c r="B485" s="4">
        <v>3674.838778223369</v>
      </c>
      <c r="C485" s="4"/>
      <c r="D485" s="4"/>
      <c r="E485" s="33"/>
      <c r="F485" s="33"/>
    </row>
    <row r="486" spans="1:6" hidden="1" x14ac:dyDescent="0.25">
      <c r="A486" s="3">
        <v>44165</v>
      </c>
      <c r="B486" s="4">
        <v>3688.1297270613691</v>
      </c>
      <c r="C486" s="4"/>
      <c r="D486" s="4"/>
      <c r="E486" s="33"/>
      <c r="F486" s="33"/>
    </row>
    <row r="487" spans="1:6" x14ac:dyDescent="0.25">
      <c r="A487" s="3">
        <v>44196</v>
      </c>
      <c r="B487" s="4">
        <v>3695.9854655869422</v>
      </c>
      <c r="C487" s="4">
        <v>5522.9690000000001</v>
      </c>
      <c r="D487" s="4">
        <v>2321</v>
      </c>
      <c r="E487" s="33">
        <f>IF(ISNUMBER(F_Udlaan_Bred_Smal[[#This Row],[BNP]]),F_Udlaan_Bred_Smal[[#This Row],[Udlån, smal definition]]/F_Udlaan_Bred_Smal[[#This Row],[BNP]]*100,NA())</f>
        <v>159.24107994773556</v>
      </c>
      <c r="F487" s="33">
        <f>IF(ISNUMBER(F_Udlaan_Bred_Smal[[#This Row],[Udlån, bred definition]]),F_Udlaan_Bred_Smal[[#This Row],[Udlån, bred definition]]/F_Udlaan_Bred_Smal[[#This Row],[BNP]]*100,NA())</f>
        <v>237.95644118914259</v>
      </c>
    </row>
    <row r="488" spans="1:6" hidden="1" x14ac:dyDescent="0.25">
      <c r="A488" s="3">
        <v>44227</v>
      </c>
      <c r="B488" s="4">
        <v>3694.4735158039421</v>
      </c>
      <c r="C488" s="4"/>
      <c r="D488" s="4"/>
      <c r="E488" s="33"/>
      <c r="F488" s="33"/>
    </row>
    <row r="489" spans="1:6" hidden="1" x14ac:dyDescent="0.25">
      <c r="A489" s="3">
        <v>44255</v>
      </c>
      <c r="B489" s="4">
        <v>3699.8594287439423</v>
      </c>
      <c r="C489" s="4"/>
      <c r="D489" s="4"/>
      <c r="E489" s="33"/>
      <c r="F489" s="33"/>
    </row>
    <row r="490" spans="1:6" x14ac:dyDescent="0.25">
      <c r="A490" s="3">
        <v>44286</v>
      </c>
      <c r="B490" s="4">
        <v>3721.0582250084581</v>
      </c>
      <c r="C490" s="4">
        <v>5583.7289999999994</v>
      </c>
      <c r="D490" s="4">
        <v>2338.8000000000002</v>
      </c>
      <c r="E490" s="33">
        <f>IF(ISNUMBER(F_Udlaan_Bred_Smal[[#This Row],[BNP]]),F_Udlaan_Bred_Smal[[#This Row],[Udlån, smal definition]]/F_Udlaan_Bred_Smal[[#This Row],[BNP]]*100,NA())</f>
        <v>159.10117261024703</v>
      </c>
      <c r="F490" s="33">
        <f>IF(ISNUMBER(F_Udlaan_Bred_Smal[[#This Row],[Udlån, bred definition]]),F_Udlaan_Bred_Smal[[#This Row],[Udlån, bred definition]]/F_Udlaan_Bred_Smal[[#This Row],[BNP]]*100,NA())</f>
        <v>238.74332991277575</v>
      </c>
    </row>
    <row r="491" spans="1:6" hidden="1" x14ac:dyDescent="0.25">
      <c r="A491" s="3">
        <v>44316</v>
      </c>
      <c r="B491" s="4">
        <v>3726.690262815458</v>
      </c>
      <c r="C491" s="4"/>
      <c r="D491" s="4"/>
      <c r="E491" s="33"/>
      <c r="F491" s="33"/>
    </row>
    <row r="492" spans="1:6" hidden="1" x14ac:dyDescent="0.25">
      <c r="A492" s="3">
        <v>44347</v>
      </c>
      <c r="B492" s="4">
        <v>3740.228501037458</v>
      </c>
      <c r="C492" s="4"/>
      <c r="D492" s="4"/>
      <c r="E492" s="33"/>
      <c r="F492" s="33"/>
    </row>
    <row r="493" spans="1:6" x14ac:dyDescent="0.25">
      <c r="A493" s="3">
        <v>44377</v>
      </c>
      <c r="B493" s="4">
        <v>3744.7845276542189</v>
      </c>
      <c r="C493" s="4">
        <v>5657.2390000000005</v>
      </c>
      <c r="D493" s="4">
        <v>2417.6999999999998</v>
      </c>
      <c r="E493" s="33">
        <f>IF(ISNUMBER(F_Udlaan_Bred_Smal[[#This Row],[BNP]]),F_Udlaan_Bred_Smal[[#This Row],[Udlån, smal definition]]/F_Udlaan_Bred_Smal[[#This Row],[BNP]]*100,NA())</f>
        <v>154.89037215759686</v>
      </c>
      <c r="F493" s="33">
        <f>IF(ISNUMBER(F_Udlaan_Bred_Smal[[#This Row],[Udlån, bred definition]]),F_Udlaan_Bred_Smal[[#This Row],[Udlån, bred definition]]/F_Udlaan_Bred_Smal[[#This Row],[BNP]]*100,NA())</f>
        <v>233.99259626918146</v>
      </c>
    </row>
    <row r="494" spans="1:6" hidden="1" x14ac:dyDescent="0.25">
      <c r="A494" s="3">
        <v>44408</v>
      </c>
      <c r="B494" s="4">
        <v>3755.7220574082194</v>
      </c>
      <c r="C494" s="4"/>
      <c r="D494" s="4"/>
      <c r="E494" s="33"/>
      <c r="F494" s="33"/>
    </row>
    <row r="495" spans="1:6" hidden="1" x14ac:dyDescent="0.25">
      <c r="A495" s="3">
        <v>44439</v>
      </c>
      <c r="B495" s="4">
        <v>3767.6539825182194</v>
      </c>
      <c r="C495" s="4"/>
      <c r="D495" s="4"/>
      <c r="E495" s="33"/>
      <c r="F495" s="33"/>
    </row>
    <row r="496" spans="1:6" x14ac:dyDescent="0.25">
      <c r="A496" s="3">
        <v>44469</v>
      </c>
      <c r="B496" s="4">
        <v>3794.0735086896011</v>
      </c>
      <c r="C496" s="4">
        <v>5752.5220000000008</v>
      </c>
      <c r="D496" s="4">
        <v>2473.5</v>
      </c>
      <c r="E496" s="33">
        <f>IF(ISNUMBER(F_Udlaan_Bred_Smal[[#This Row],[BNP]]),F_Udlaan_Bred_Smal[[#This Row],[Udlån, smal definition]]/F_Udlaan_Bred_Smal[[#This Row],[BNP]]*100,NA())</f>
        <v>153.38886228783511</v>
      </c>
      <c r="F496" s="33">
        <f>IF(ISNUMBER(F_Udlaan_Bred_Smal[[#This Row],[Udlån, bred definition]]),F_Udlaan_Bred_Smal[[#This Row],[Udlån, bred definition]]/F_Udlaan_Bred_Smal[[#This Row],[BNP]]*100,NA())</f>
        <v>232.56608045279972</v>
      </c>
    </row>
    <row r="497" spans="1:6" hidden="1" x14ac:dyDescent="0.25">
      <c r="A497" s="3">
        <v>44500</v>
      </c>
      <c r="B497" s="4">
        <v>3803.1911712156011</v>
      </c>
      <c r="C497" s="4"/>
      <c r="D497" s="4"/>
      <c r="E497" s="33"/>
      <c r="F497" s="33"/>
    </row>
    <row r="498" spans="1:6" hidden="1" x14ac:dyDescent="0.25">
      <c r="A498" s="3">
        <v>44530</v>
      </c>
      <c r="B498" s="4">
        <v>3826.1391046286012</v>
      </c>
      <c r="C498" s="4"/>
      <c r="D498" s="4"/>
      <c r="E498" s="33"/>
      <c r="F498" s="33"/>
    </row>
    <row r="499" spans="1:6" x14ac:dyDescent="0.25">
      <c r="A499" s="3">
        <v>44561</v>
      </c>
      <c r="B499" s="4">
        <v>3848.4614788542772</v>
      </c>
      <c r="C499" s="4">
        <v>5840.9779999999992</v>
      </c>
      <c r="D499" s="4">
        <v>2550.6999999999998</v>
      </c>
      <c r="E499" s="33">
        <f>IF(ISNUMBER(F_Udlaan_Bred_Smal[[#This Row],[BNP]]),F_Udlaan_Bred_Smal[[#This Row],[Udlån, smal definition]]/F_Udlaan_Bred_Smal[[#This Row],[BNP]]*100,NA())</f>
        <v>150.87864032831291</v>
      </c>
      <c r="F499" s="33">
        <f>IF(ISNUMBER(F_Udlaan_Bred_Smal[[#This Row],[Udlån, bred definition]]),F_Udlaan_Bred_Smal[[#This Row],[Udlån, bred definition]]/F_Udlaan_Bred_Smal[[#This Row],[BNP]]*100,NA())</f>
        <v>228.99509938448267</v>
      </c>
    </row>
    <row r="500" spans="1:6" hidden="1" x14ac:dyDescent="0.25">
      <c r="A500" s="3">
        <v>44592</v>
      </c>
      <c r="B500" s="4">
        <v>3873.2331916222779</v>
      </c>
      <c r="C500" s="4"/>
      <c r="D500" s="4"/>
      <c r="E500" s="33"/>
      <c r="F500" s="33"/>
    </row>
    <row r="501" spans="1:6" hidden="1" x14ac:dyDescent="0.25">
      <c r="A501" s="3">
        <v>44620</v>
      </c>
      <c r="B501" s="4">
        <v>3897.092321265277</v>
      </c>
      <c r="C501" s="4"/>
      <c r="D501" s="4"/>
      <c r="E501" s="33"/>
      <c r="F501" s="33"/>
    </row>
    <row r="502" spans="1:6" x14ac:dyDescent="0.25">
      <c r="A502" s="3">
        <v>44651</v>
      </c>
      <c r="B502" s="4">
        <v>3915.3500966748134</v>
      </c>
      <c r="C502" s="4">
        <v>5903.5159999999996</v>
      </c>
      <c r="D502" s="4">
        <v>2622</v>
      </c>
      <c r="E502" s="33">
        <f>IF(ISNUMBER(F_Udlaan_Bred_Smal[[#This Row],[BNP]]),F_Udlaan_Bred_Smal[[#This Row],[Udlån, smal definition]]/F_Udlaan_Bred_Smal[[#This Row],[BNP]]*100,NA())</f>
        <v>149.32685342009205</v>
      </c>
      <c r="F502" s="33">
        <f>IF(ISNUMBER(F_Udlaan_Bred_Smal[[#This Row],[Udlån, bred definition]]),F_Udlaan_Bred_Smal[[#This Row],[Udlån, bred definition]]/F_Udlaan_Bred_Smal[[#This Row],[BNP]]*100,NA())</f>
        <v>225.15316552250192</v>
      </c>
    </row>
    <row r="503" spans="1:6" hidden="1" x14ac:dyDescent="0.25">
      <c r="A503" s="3">
        <v>44681</v>
      </c>
      <c r="B503" s="4">
        <v>3937.2796034768135</v>
      </c>
      <c r="C503" s="4"/>
      <c r="D503" s="4"/>
      <c r="E503" s="33"/>
      <c r="F503" s="33"/>
    </row>
    <row r="504" spans="1:6" hidden="1" x14ac:dyDescent="0.25">
      <c r="A504" s="3">
        <v>44712</v>
      </c>
      <c r="B504" s="4">
        <v>3939.7434899998134</v>
      </c>
      <c r="C504" s="4"/>
      <c r="D504" s="4"/>
      <c r="E504" s="33"/>
      <c r="F504" s="33"/>
    </row>
    <row r="505" spans="1:6" x14ac:dyDescent="0.25">
      <c r="A505" s="3">
        <v>44742</v>
      </c>
      <c r="B505" s="4">
        <v>3939.037384460903</v>
      </c>
      <c r="C505" s="4">
        <v>5959.0219999999999</v>
      </c>
      <c r="D505" s="4">
        <v>2702.2</v>
      </c>
      <c r="E505" s="33">
        <f>IF(ISNUMBER(F_Udlaan_Bred_Smal[[#This Row],[BNP]]),F_Udlaan_Bred_Smal[[#This Row],[Udlån, smal definition]]/F_Udlaan_Bred_Smal[[#This Row],[BNP]]*100,NA())</f>
        <v>145.77149672344399</v>
      </c>
      <c r="F505" s="33">
        <f>IF(ISNUMBER(F_Udlaan_Bred_Smal[[#This Row],[Udlån, bred definition]]),F_Udlaan_Bred_Smal[[#This Row],[Udlån, bred definition]]/F_Udlaan_Bred_Smal[[#This Row],[BNP]]*100,NA())</f>
        <v>220.52483161868111</v>
      </c>
    </row>
    <row r="506" spans="1:6" hidden="1" x14ac:dyDescent="0.25">
      <c r="A506" s="3">
        <v>44773</v>
      </c>
      <c r="B506" s="4">
        <v>3944.1649451519033</v>
      </c>
      <c r="C506" s="4"/>
      <c r="D506" s="4"/>
      <c r="E506" s="33"/>
      <c r="F506" s="33"/>
    </row>
    <row r="507" spans="1:6" hidden="1" x14ac:dyDescent="0.25">
      <c r="A507" s="3">
        <v>44804</v>
      </c>
      <c r="B507" s="4">
        <v>3976.0873659539029</v>
      </c>
      <c r="C507" s="4"/>
      <c r="D507" s="4"/>
      <c r="E507" s="33"/>
      <c r="F507" s="33"/>
    </row>
    <row r="508" spans="1:6" x14ac:dyDescent="0.25">
      <c r="A508" s="3">
        <v>44834</v>
      </c>
      <c r="B508" s="4">
        <v>3967.0848393180449</v>
      </c>
      <c r="C508" s="4">
        <v>6122.2749999999996</v>
      </c>
      <c r="D508" s="4">
        <v>2784.7999999999997</v>
      </c>
      <c r="E508" s="33">
        <f>IF(ISNUMBER(F_Udlaan_Bred_Smal[[#This Row],[BNP]]),F_Udlaan_Bred_Smal[[#This Row],[Udlån, smal definition]]/F_Udlaan_Bred_Smal[[#This Row],[BNP]]*100,NA())</f>
        <v>142.45492815706857</v>
      </c>
      <c r="F508" s="33">
        <f>IF(ISNUMBER(F_Udlaan_Bred_Smal[[#This Row],[Udlån, bred definition]]),F_Udlaan_Bred_Smal[[#This Row],[Udlån, bred definition]]/F_Udlaan_Bred_Smal[[#This Row],[BNP]]*100,NA())</f>
        <v>219.84612898592357</v>
      </c>
    </row>
    <row r="509" spans="1:6" hidden="1" x14ac:dyDescent="0.25">
      <c r="A509" s="3">
        <v>44865</v>
      </c>
      <c r="B509" s="4">
        <v>3955.0855246240453</v>
      </c>
      <c r="C509" s="4"/>
      <c r="D509" s="4"/>
      <c r="E509" s="33"/>
      <c r="F509" s="33"/>
    </row>
    <row r="510" spans="1:6" hidden="1" x14ac:dyDescent="0.25">
      <c r="A510" s="3">
        <v>44895</v>
      </c>
      <c r="B510" s="4">
        <v>3955.7575343820454</v>
      </c>
      <c r="C510" s="4"/>
      <c r="D510" s="4"/>
      <c r="E510" s="33"/>
      <c r="F510" s="33"/>
    </row>
    <row r="511" spans="1:6" x14ac:dyDescent="0.25">
      <c r="A511" s="3">
        <v>44926</v>
      </c>
      <c r="B511" s="4">
        <v>3953.5634308482267</v>
      </c>
      <c r="C511" s="4">
        <v>6180.2950000000001</v>
      </c>
      <c r="D511" s="4">
        <v>2831.7000000000003</v>
      </c>
      <c r="E511" s="33">
        <f>IF(ISNUMBER(F_Udlaan_Bred_Smal[[#This Row],[BNP]]),F_Udlaan_Bred_Smal[[#This Row],[Udlån, smal definition]]/F_Udlaan_Bred_Smal[[#This Row],[BNP]]*100,NA())</f>
        <v>139.61801853473978</v>
      </c>
      <c r="F511" s="33">
        <f>IF(ISNUMBER(F_Udlaan_Bred_Smal[[#This Row],[Udlån, bred definition]]),F_Udlaan_Bred_Smal[[#This Row],[Udlån, bred definition]]/F_Udlaan_Bred_Smal[[#This Row],[BNP]]*100,NA())</f>
        <v>218.25387576367552</v>
      </c>
    </row>
    <row r="512" spans="1:6" hidden="1" x14ac:dyDescent="0.25">
      <c r="A512" s="3">
        <v>44957</v>
      </c>
      <c r="B512" s="4">
        <v>3957.9645487522266</v>
      </c>
      <c r="C512" s="4"/>
      <c r="D512" s="4"/>
      <c r="E512" s="33"/>
      <c r="F512" s="33"/>
    </row>
    <row r="513" spans="1:6" hidden="1" x14ac:dyDescent="0.25">
      <c r="A513" s="3">
        <v>44985</v>
      </c>
      <c r="B513" s="4">
        <v>3963.3652402262264</v>
      </c>
      <c r="C513" s="4"/>
      <c r="D513" s="4"/>
      <c r="E513" s="33"/>
      <c r="F513" s="33"/>
    </row>
    <row r="514" spans="1:6" x14ac:dyDescent="0.25">
      <c r="A514" s="3">
        <v>45016</v>
      </c>
      <c r="B514" s="4">
        <v>3974.3606414783699</v>
      </c>
      <c r="C514" s="4">
        <v>6140.4749999999995</v>
      </c>
      <c r="D514" s="4">
        <v>2865.2000000000003</v>
      </c>
      <c r="E514" s="33">
        <f>IF(ISNUMBER(F_Udlaan_Bred_Smal[[#This Row],[BNP]]),F_Udlaan_Bred_Smal[[#This Row],[Udlån, smal definition]]/F_Udlaan_Bred_Smal[[#This Row],[BNP]]*100,NA())</f>
        <v>138.71145614541288</v>
      </c>
      <c r="F514" s="33">
        <f>IF(ISNUMBER(F_Udlaan_Bred_Smal[[#This Row],[Udlån, bred definition]]),F_Udlaan_Bred_Smal[[#This Row],[Udlån, bred definition]]/F_Udlaan_Bred_Smal[[#This Row],[BNP]]*100,NA())</f>
        <v>214.31226441435149</v>
      </c>
    </row>
    <row r="515" spans="1:6" hidden="1" x14ac:dyDescent="0.25">
      <c r="A515" s="3">
        <v>45046</v>
      </c>
      <c r="B515" s="4">
        <v>3973.5237029423702</v>
      </c>
      <c r="C515" s="4"/>
      <c r="D515" s="4"/>
      <c r="E515" s="33"/>
      <c r="F515" s="33"/>
    </row>
    <row r="516" spans="1:6" hidden="1" x14ac:dyDescent="0.25">
      <c r="A516" s="3">
        <v>45077</v>
      </c>
      <c r="B516" s="4">
        <v>3976.54669484837</v>
      </c>
      <c r="C516" s="4"/>
      <c r="D516" s="4"/>
      <c r="E516" s="33"/>
      <c r="F516" s="33"/>
    </row>
    <row r="517" spans="1:6" x14ac:dyDescent="0.25">
      <c r="A517" s="3">
        <v>45107</v>
      </c>
      <c r="B517" s="4">
        <v>3980.2704902966016</v>
      </c>
      <c r="C517" s="4">
        <v>5927.116</v>
      </c>
      <c r="D517" s="4">
        <v>2850.7</v>
      </c>
      <c r="E517" s="33">
        <f>IF(ISNUMBER(F_Udlaan_Bred_Smal[[#This Row],[BNP]]),F_Udlaan_Bred_Smal[[#This Row],[Udlån, smal definition]]/F_Udlaan_Bred_Smal[[#This Row],[BNP]]*100,NA())</f>
        <v>139.62432000198555</v>
      </c>
      <c r="F517" s="33">
        <f>IF(ISNUMBER(F_Udlaan_Bred_Smal[[#This Row],[Udlån, bred definition]]),F_Udlaan_Bred_Smal[[#This Row],[Udlån, bred definition]]/F_Udlaan_Bred_Smal[[#This Row],[BNP]]*100,NA())</f>
        <v>207.91791489809523</v>
      </c>
    </row>
    <row r="518" spans="1:6" hidden="1" x14ac:dyDescent="0.25">
      <c r="A518" s="3">
        <v>45138</v>
      </c>
      <c r="B518" s="4">
        <v>3966.9687914546016</v>
      </c>
      <c r="C518" s="4"/>
      <c r="D518" s="4"/>
      <c r="E518" s="33"/>
      <c r="F518" s="33"/>
    </row>
    <row r="519" spans="1:6" hidden="1" x14ac:dyDescent="0.25">
      <c r="A519" s="3">
        <v>45169</v>
      </c>
      <c r="B519" s="4">
        <v>3978.7448515066017</v>
      </c>
      <c r="C519" s="4"/>
      <c r="D519" s="4"/>
      <c r="E519" s="33"/>
      <c r="F519" s="33"/>
    </row>
    <row r="520" spans="1:6" x14ac:dyDescent="0.25">
      <c r="A520" s="3">
        <v>45199</v>
      </c>
      <c r="B520" s="4">
        <v>3977.2645043406119</v>
      </c>
      <c r="C520" s="4"/>
      <c r="D520" s="4">
        <v>2811.0000000000005</v>
      </c>
      <c r="E520" s="33">
        <f>IF(ISNUMBER(F_Udlaan_Bred_Smal[[#This Row],[BNP]]),F_Udlaan_Bred_Smal[[#This Row],[Udlån, smal definition]]/F_Udlaan_Bred_Smal[[#This Row],[BNP]]*100,NA())</f>
        <v>141.48931000855961</v>
      </c>
      <c r="F520" s="33"/>
    </row>
  </sheetData>
  <mergeCells count="5">
    <mergeCell ref="B3:E3"/>
    <mergeCell ref="A1:F1"/>
    <mergeCell ref="B6:C6"/>
    <mergeCell ref="E6:F6"/>
    <mergeCell ref="B2:F2"/>
  </mergeCells>
  <hyperlinks>
    <hyperlink ref="F4" location="Indhold!A1" display="Tilbage til Indhold" xr:uid="{00000000-0004-0000-1F00-000000000000}"/>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17"/>
  <dimension ref="A1:E206"/>
  <sheetViews>
    <sheetView workbookViewId="0">
      <selection sqref="A1:E1"/>
    </sheetView>
  </sheetViews>
  <sheetFormatPr defaultColWidth="9.140625" defaultRowHeight="13.5" x14ac:dyDescent="0.25"/>
  <cols>
    <col min="1" max="1" width="11" style="10" bestFit="1" customWidth="1"/>
    <col min="2" max="2" width="28.85546875" style="8" bestFit="1" customWidth="1"/>
    <col min="3" max="3" width="16.42578125" style="8" bestFit="1" customWidth="1"/>
    <col min="4" max="4" width="26" style="8" bestFit="1" customWidth="1"/>
    <col min="5" max="5" width="23" style="8" bestFit="1" customWidth="1"/>
    <col min="6" max="6" width="9.140625" style="8"/>
    <col min="7" max="7" width="13.28515625" style="8" bestFit="1" customWidth="1"/>
    <col min="8" max="16384" width="9.140625" style="8"/>
  </cols>
  <sheetData>
    <row r="1" spans="1:5" ht="26.25" customHeight="1" thickBot="1" x14ac:dyDescent="0.3">
      <c r="A1" s="101" t="s">
        <v>118</v>
      </c>
      <c r="B1" s="102"/>
      <c r="C1" s="102"/>
      <c r="D1" s="102"/>
      <c r="E1" s="102"/>
    </row>
    <row r="2" spans="1:5" ht="60" customHeight="1" x14ac:dyDescent="0.25">
      <c r="A2" s="25" t="s">
        <v>24</v>
      </c>
      <c r="B2" s="104" t="s">
        <v>43</v>
      </c>
      <c r="C2" s="104"/>
      <c r="D2" s="104"/>
      <c r="E2" s="104"/>
    </row>
    <row r="3" spans="1:5" ht="15" customHeight="1" x14ac:dyDescent="0.25">
      <c r="A3" s="26" t="s">
        <v>25</v>
      </c>
      <c r="B3" s="116" t="s">
        <v>40</v>
      </c>
      <c r="C3" s="116"/>
      <c r="D3" s="116"/>
      <c r="E3" s="116"/>
    </row>
    <row r="4" spans="1:5" ht="15" customHeight="1" x14ac:dyDescent="0.25">
      <c r="A4" s="26"/>
      <c r="B4" s="11"/>
      <c r="C4" s="11"/>
      <c r="D4" s="11"/>
      <c r="E4" s="13" t="s">
        <v>35</v>
      </c>
    </row>
    <row r="5" spans="1:5" ht="15" customHeight="1" x14ac:dyDescent="0.25">
      <c r="A5" s="26"/>
      <c r="B5" s="11"/>
      <c r="C5" s="11"/>
      <c r="D5" s="11"/>
      <c r="E5" s="13"/>
    </row>
    <row r="6" spans="1:5" x14ac:dyDescent="0.25">
      <c r="A6" s="88"/>
      <c r="B6" s="99" t="s">
        <v>60</v>
      </c>
      <c r="C6" s="99"/>
      <c r="D6" s="100"/>
      <c r="E6" s="89" t="s">
        <v>61</v>
      </c>
    </row>
    <row r="7" spans="1:5" x14ac:dyDescent="0.25">
      <c r="A7" s="3" t="s">
        <v>33</v>
      </c>
      <c r="B7" s="2" t="s">
        <v>161</v>
      </c>
      <c r="C7" s="2" t="s">
        <v>162</v>
      </c>
      <c r="D7" s="2" t="s">
        <v>163</v>
      </c>
      <c r="E7" s="27" t="s">
        <v>164</v>
      </c>
    </row>
    <row r="8" spans="1:5" x14ac:dyDescent="0.25">
      <c r="A8" s="3">
        <v>27029</v>
      </c>
      <c r="B8" s="4">
        <v>0.16903313290645694</v>
      </c>
      <c r="C8" s="4">
        <v>0.20254276820921127</v>
      </c>
      <c r="D8" s="4"/>
      <c r="E8" s="4">
        <v>4.1007310699018751</v>
      </c>
    </row>
    <row r="9" spans="1:5" x14ac:dyDescent="0.25">
      <c r="A9" s="3">
        <v>27119</v>
      </c>
      <c r="B9" s="4">
        <v>0.17610853502068666</v>
      </c>
      <c r="C9" s="4">
        <v>0.20161935268804579</v>
      </c>
      <c r="D9" s="4"/>
      <c r="E9" s="4">
        <v>-2.6977408489162413</v>
      </c>
    </row>
    <row r="10" spans="1:5" x14ac:dyDescent="0.25">
      <c r="A10" s="3">
        <v>27210</v>
      </c>
      <c r="B10" s="4">
        <v>0.18039945689634609</v>
      </c>
      <c r="C10" s="4">
        <v>0.19789826242648592</v>
      </c>
      <c r="D10" s="4"/>
      <c r="E10" s="4">
        <v>-9.2865390982754477</v>
      </c>
    </row>
    <row r="11" spans="1:5" x14ac:dyDescent="0.25">
      <c r="A11" s="3">
        <v>27302</v>
      </c>
      <c r="B11" s="4">
        <v>0.18567239627124091</v>
      </c>
      <c r="C11" s="4">
        <v>0.20003858260069016</v>
      </c>
      <c r="D11" s="4"/>
      <c r="E11" s="4">
        <v>-14.093334778250021</v>
      </c>
    </row>
    <row r="12" spans="1:5" x14ac:dyDescent="0.25">
      <c r="A12" s="3">
        <v>27394</v>
      </c>
      <c r="B12" s="4">
        <v>0.19113991483382498</v>
      </c>
      <c r="C12" s="4">
        <v>0.21233820389664615</v>
      </c>
      <c r="D12" s="4"/>
      <c r="E12" s="4">
        <v>-10.372365915545611</v>
      </c>
    </row>
    <row r="13" spans="1:5" x14ac:dyDescent="0.25">
      <c r="A13" s="3">
        <v>27484</v>
      </c>
      <c r="B13" s="4">
        <v>0.1995072008513181</v>
      </c>
      <c r="C13" s="4">
        <v>0.22613910828625708</v>
      </c>
      <c r="D13" s="4"/>
      <c r="E13" s="4">
        <v>-1.5023659005576451</v>
      </c>
    </row>
    <row r="14" spans="1:5" x14ac:dyDescent="0.25">
      <c r="A14" s="3">
        <v>27575</v>
      </c>
      <c r="B14" s="4">
        <v>0.20898608978965</v>
      </c>
      <c r="C14" s="4">
        <v>0.23695078133981867</v>
      </c>
      <c r="D14" s="4"/>
      <c r="E14" s="4">
        <v>6.359901262338008</v>
      </c>
    </row>
    <row r="15" spans="1:5" x14ac:dyDescent="0.25">
      <c r="A15" s="3">
        <v>27667</v>
      </c>
      <c r="B15" s="4">
        <v>0.21790295513560895</v>
      </c>
      <c r="C15" s="4">
        <v>0.24780612709341196</v>
      </c>
      <c r="D15" s="4"/>
      <c r="E15" s="4">
        <v>12.809119436024563</v>
      </c>
    </row>
    <row r="16" spans="1:5" x14ac:dyDescent="0.25">
      <c r="A16" s="3">
        <v>27759</v>
      </c>
      <c r="B16" s="4">
        <v>0.22750772584557188</v>
      </c>
      <c r="C16" s="4">
        <v>0.24620590029776407</v>
      </c>
      <c r="D16" s="4"/>
      <c r="E16" s="4">
        <v>9.3773766846349194</v>
      </c>
    </row>
    <row r="17" spans="1:5" x14ac:dyDescent="0.25">
      <c r="A17" s="3">
        <v>27850</v>
      </c>
      <c r="B17" s="4">
        <v>0.23521749759254834</v>
      </c>
      <c r="C17" s="4">
        <v>0.25386732260463735</v>
      </c>
      <c r="D17" s="4"/>
      <c r="E17" s="4">
        <v>4.2575996550703099</v>
      </c>
    </row>
    <row r="18" spans="1:5" x14ac:dyDescent="0.25">
      <c r="A18" s="3">
        <v>27941</v>
      </c>
      <c r="B18" s="4">
        <v>0.24389263099574174</v>
      </c>
      <c r="C18" s="4">
        <v>0.2584134951465476</v>
      </c>
      <c r="D18" s="4"/>
      <c r="E18" s="4">
        <v>-0.74968350108527426</v>
      </c>
    </row>
    <row r="19" spans="1:5" x14ac:dyDescent="0.25">
      <c r="A19" s="3">
        <v>28033</v>
      </c>
      <c r="B19" s="4">
        <v>0.25307941835168429</v>
      </c>
      <c r="C19" s="4">
        <v>0.2635587628331057</v>
      </c>
      <c r="D19" s="4"/>
      <c r="E19" s="4">
        <v>-2.7386016368553312</v>
      </c>
    </row>
    <row r="20" spans="1:5" x14ac:dyDescent="0.25">
      <c r="A20" s="3">
        <v>28125</v>
      </c>
      <c r="B20" s="4">
        <v>0.26253265686849353</v>
      </c>
      <c r="C20" s="4">
        <v>0.27288136401016905</v>
      </c>
      <c r="D20" s="4"/>
      <c r="E20" s="4">
        <v>-1.6807186127037244</v>
      </c>
    </row>
    <row r="21" spans="1:5" x14ac:dyDescent="0.25">
      <c r="A21" s="3">
        <v>28215</v>
      </c>
      <c r="B21" s="4">
        <v>0.27112969616655602</v>
      </c>
      <c r="C21" s="4">
        <v>0.27476647667562853</v>
      </c>
      <c r="D21" s="4"/>
      <c r="E21" s="4">
        <v>-2.319883688705715</v>
      </c>
    </row>
    <row r="22" spans="1:5" x14ac:dyDescent="0.25">
      <c r="A22" s="3">
        <v>28306</v>
      </c>
      <c r="B22" s="4">
        <v>0.27872586109609543</v>
      </c>
      <c r="C22" s="4">
        <v>0.29234513021666725</v>
      </c>
      <c r="D22" s="4"/>
      <c r="E22" s="4">
        <v>4.2220156518764096</v>
      </c>
    </row>
    <row r="23" spans="1:5" x14ac:dyDescent="0.25">
      <c r="A23" s="3">
        <v>28398</v>
      </c>
      <c r="B23" s="4">
        <v>0.28580817104661638</v>
      </c>
      <c r="C23" s="4">
        <v>0.30363705051048595</v>
      </c>
      <c r="D23" s="4"/>
      <c r="E23" s="4">
        <v>5.4601346739515444</v>
      </c>
    </row>
    <row r="24" spans="1:5" x14ac:dyDescent="0.25">
      <c r="A24" s="3">
        <v>28490</v>
      </c>
      <c r="B24" s="4">
        <v>0.29346600703912362</v>
      </c>
      <c r="C24" s="4">
        <v>0.31799381990401759</v>
      </c>
      <c r="D24" s="4"/>
      <c r="E24" s="4">
        <v>6.6015721940996475</v>
      </c>
    </row>
    <row r="25" spans="1:5" x14ac:dyDescent="0.25">
      <c r="A25" s="3">
        <v>28580</v>
      </c>
      <c r="B25" s="4">
        <v>0.30198774584232013</v>
      </c>
      <c r="C25" s="4">
        <v>0.33000527433810739</v>
      </c>
      <c r="D25" s="4"/>
      <c r="E25" s="4">
        <v>10.377224815186636</v>
      </c>
    </row>
    <row r="26" spans="1:5" x14ac:dyDescent="0.25">
      <c r="A26" s="3">
        <v>28671</v>
      </c>
      <c r="B26" s="4">
        <v>0.31070304797492776</v>
      </c>
      <c r="C26" s="4">
        <v>0.34236584864096481</v>
      </c>
      <c r="D26" s="4"/>
      <c r="E26" s="4">
        <v>7.7581668955870819</v>
      </c>
    </row>
    <row r="27" spans="1:5" x14ac:dyDescent="0.25">
      <c r="A27" s="3">
        <v>28763</v>
      </c>
      <c r="B27" s="4">
        <v>0.31992246977805505</v>
      </c>
      <c r="C27" s="4">
        <v>0.35206290301354753</v>
      </c>
      <c r="D27" s="4"/>
      <c r="E27" s="4">
        <v>7.0359758804202865</v>
      </c>
    </row>
    <row r="28" spans="1:5" x14ac:dyDescent="0.25">
      <c r="A28" s="3">
        <v>28855</v>
      </c>
      <c r="B28" s="4">
        <v>0.32788908435968422</v>
      </c>
      <c r="C28" s="4">
        <v>0.35446115005932927</v>
      </c>
      <c r="D28" s="4"/>
      <c r="E28" s="4">
        <v>4.8871029919474784</v>
      </c>
    </row>
    <row r="29" spans="1:5" x14ac:dyDescent="0.25">
      <c r="A29" s="3">
        <v>28945</v>
      </c>
      <c r="B29" s="4">
        <v>0.33517414269154772</v>
      </c>
      <c r="C29" s="4">
        <v>0.3640608523222007</v>
      </c>
      <c r="D29" s="4"/>
      <c r="E29" s="4">
        <v>3.2889130752710161</v>
      </c>
    </row>
    <row r="30" spans="1:5" x14ac:dyDescent="0.25">
      <c r="A30" s="3">
        <v>29036</v>
      </c>
      <c r="B30" s="4">
        <v>0.3429182419828391</v>
      </c>
      <c r="C30" s="4">
        <v>0.37898831733804578</v>
      </c>
      <c r="D30" s="4"/>
      <c r="E30" s="4">
        <v>1.9889899874563355</v>
      </c>
    </row>
    <row r="31" spans="1:5" x14ac:dyDescent="0.25">
      <c r="A31" s="3">
        <v>29128</v>
      </c>
      <c r="B31" s="4">
        <v>0.34983509401631041</v>
      </c>
      <c r="C31" s="4">
        <v>0.38702738309194196</v>
      </c>
      <c r="D31" s="4"/>
      <c r="E31" s="4">
        <v>-1.0903288060083116</v>
      </c>
    </row>
    <row r="32" spans="1:5" x14ac:dyDescent="0.25">
      <c r="A32" s="3">
        <v>29220</v>
      </c>
      <c r="B32" s="4">
        <v>0.3582990135525102</v>
      </c>
      <c r="C32" s="4">
        <v>0.38538283421672892</v>
      </c>
      <c r="D32" s="4"/>
      <c r="E32" s="4">
        <v>-2.6337662873337053</v>
      </c>
    </row>
    <row r="33" spans="1:5" x14ac:dyDescent="0.25">
      <c r="A33" s="3">
        <v>29311</v>
      </c>
      <c r="B33" s="4">
        <v>0.36710201811646265</v>
      </c>
      <c r="C33" s="4">
        <v>0.37861256250283626</v>
      </c>
      <c r="D33" s="4"/>
      <c r="E33" s="4">
        <v>-7.578762434029418</v>
      </c>
    </row>
    <row r="34" spans="1:5" x14ac:dyDescent="0.25">
      <c r="A34" s="3">
        <v>29402</v>
      </c>
      <c r="B34" s="4">
        <v>0.37548987526408784</v>
      </c>
      <c r="C34" s="4">
        <v>0.36495373653337154</v>
      </c>
      <c r="D34" s="4"/>
      <c r="E34" s="4">
        <v>-12.669288815634005</v>
      </c>
    </row>
    <row r="35" spans="1:5" x14ac:dyDescent="0.25">
      <c r="A35" s="3">
        <v>29494</v>
      </c>
      <c r="B35" s="4">
        <v>0.38426507070767657</v>
      </c>
      <c r="C35" s="4">
        <v>0.3748367108520001</v>
      </c>
      <c r="D35" s="4"/>
      <c r="E35" s="4">
        <v>-10.814235559133522</v>
      </c>
    </row>
    <row r="36" spans="1:5" x14ac:dyDescent="0.25">
      <c r="A36" s="3">
        <v>29586</v>
      </c>
      <c r="B36" s="4">
        <v>0.39042984899590905</v>
      </c>
      <c r="C36" s="4">
        <v>0.37458378541083276</v>
      </c>
      <c r="D36" s="4"/>
      <c r="E36" s="4">
        <v>-11.172269074891572</v>
      </c>
    </row>
    <row r="37" spans="1:5" x14ac:dyDescent="0.25">
      <c r="A37" s="3">
        <v>29676</v>
      </c>
      <c r="B37" s="4">
        <v>0.39661248945886518</v>
      </c>
      <c r="C37" s="4">
        <v>0.37104750629765321</v>
      </c>
      <c r="D37" s="4"/>
      <c r="E37" s="4">
        <v>-11.113245183272447</v>
      </c>
    </row>
    <row r="38" spans="1:5" x14ac:dyDescent="0.25">
      <c r="A38" s="3">
        <v>29767</v>
      </c>
      <c r="B38" s="4">
        <v>0.40343215771706242</v>
      </c>
      <c r="C38" s="4">
        <v>0.35401534290232223</v>
      </c>
      <c r="D38" s="4"/>
      <c r="E38" s="4">
        <v>-13.574138488530284</v>
      </c>
    </row>
    <row r="39" spans="1:5" x14ac:dyDescent="0.25">
      <c r="A39" s="3">
        <v>29859</v>
      </c>
      <c r="B39" s="4">
        <v>0.41170120177357522</v>
      </c>
      <c r="C39" s="4">
        <v>0.34598063631865494</v>
      </c>
      <c r="D39" s="4"/>
      <c r="E39" s="4">
        <v>-17.451379410468949</v>
      </c>
    </row>
    <row r="40" spans="1:5" x14ac:dyDescent="0.25">
      <c r="A40" s="3">
        <v>29951</v>
      </c>
      <c r="B40" s="4">
        <v>0.42458846454473093</v>
      </c>
      <c r="C40" s="4">
        <v>0.35164443327462858</v>
      </c>
      <c r="D40" s="4"/>
      <c r="E40" s="4">
        <v>-16.890418112863625</v>
      </c>
    </row>
    <row r="41" spans="1:5" x14ac:dyDescent="0.25">
      <c r="A41" s="3">
        <v>30041</v>
      </c>
      <c r="B41" s="4">
        <v>0.43870508514213141</v>
      </c>
      <c r="C41" s="4">
        <v>0.34627701034546665</v>
      </c>
      <c r="D41" s="4"/>
      <c r="E41" s="4">
        <v>-16.806303500540231</v>
      </c>
    </row>
    <row r="42" spans="1:5" x14ac:dyDescent="0.25">
      <c r="A42" s="3">
        <v>30132</v>
      </c>
      <c r="B42" s="4">
        <v>0.45585979922997905</v>
      </c>
      <c r="C42" s="4">
        <v>0.34744971554798776</v>
      </c>
      <c r="D42" s="4"/>
      <c r="E42" s="4">
        <v>-10.902996879465054</v>
      </c>
    </row>
    <row r="43" spans="1:5" x14ac:dyDescent="0.25">
      <c r="A43" s="3">
        <v>30224</v>
      </c>
      <c r="B43" s="4">
        <v>0.47300134948763933</v>
      </c>
      <c r="C43" s="4">
        <v>0.34446113762791725</v>
      </c>
      <c r="D43" s="4"/>
      <c r="E43" s="4">
        <v>-9.2328561960770106</v>
      </c>
    </row>
    <row r="44" spans="1:5" x14ac:dyDescent="0.25">
      <c r="A44" s="3">
        <v>30316</v>
      </c>
      <c r="B44" s="4">
        <v>0.48839177171095266</v>
      </c>
      <c r="C44" s="4">
        <v>0.35223171851513208</v>
      </c>
      <c r="D44" s="4"/>
      <c r="E44" s="4">
        <v>-8.0155952083524884</v>
      </c>
    </row>
    <row r="45" spans="1:5" x14ac:dyDescent="0.25">
      <c r="A45" s="3">
        <v>30406</v>
      </c>
      <c r="B45" s="4">
        <v>0.49800378041114718</v>
      </c>
      <c r="C45" s="4">
        <v>0.37842388141663735</v>
      </c>
      <c r="D45" s="4"/>
      <c r="E45" s="4">
        <v>1.9363490756958202</v>
      </c>
    </row>
    <row r="46" spans="1:5" x14ac:dyDescent="0.25">
      <c r="A46" s="3">
        <v>30497</v>
      </c>
      <c r="B46" s="4">
        <v>0.50241637247932625</v>
      </c>
      <c r="C46" s="4">
        <v>0.42452375529469899</v>
      </c>
      <c r="D46" s="4"/>
      <c r="E46" s="4">
        <v>14.327425729555587</v>
      </c>
    </row>
    <row r="47" spans="1:5" x14ac:dyDescent="0.25">
      <c r="A47" s="3">
        <v>30589</v>
      </c>
      <c r="B47" s="4">
        <v>0.5057959636609366</v>
      </c>
      <c r="C47" s="4">
        <v>0.43647586435218844</v>
      </c>
      <c r="D47" s="4"/>
      <c r="E47" s="4">
        <v>19.044788049458884</v>
      </c>
    </row>
    <row r="48" spans="1:5" x14ac:dyDescent="0.25">
      <c r="A48" s="3">
        <v>30681</v>
      </c>
      <c r="B48" s="4">
        <v>0.50790399657033158</v>
      </c>
      <c r="C48" s="4">
        <v>0.44947819597294014</v>
      </c>
      <c r="D48" s="4"/>
      <c r="E48" s="4">
        <v>20.114781150380921</v>
      </c>
    </row>
    <row r="49" spans="1:5" x14ac:dyDescent="0.25">
      <c r="A49" s="3">
        <v>30772</v>
      </c>
      <c r="B49" s="4">
        <v>0.51771066911307195</v>
      </c>
      <c r="C49" s="4">
        <v>0.46937579484423247</v>
      </c>
      <c r="D49" s="4"/>
      <c r="E49" s="4">
        <v>16.060138770049505</v>
      </c>
    </row>
    <row r="50" spans="1:5" x14ac:dyDescent="0.25">
      <c r="A50" s="3">
        <v>30863</v>
      </c>
      <c r="B50" s="4">
        <v>0.53059454568996722</v>
      </c>
      <c r="C50" s="4">
        <v>0.47835791276617257</v>
      </c>
      <c r="D50" s="4"/>
      <c r="E50" s="4">
        <v>4.8828089869948688</v>
      </c>
    </row>
    <row r="51" spans="1:5" x14ac:dyDescent="0.25">
      <c r="A51" s="3">
        <v>30955</v>
      </c>
      <c r="B51" s="4">
        <v>0.54339000026923734</v>
      </c>
      <c r="C51" s="4">
        <v>0.48908319879935919</v>
      </c>
      <c r="D51" s="4"/>
      <c r="E51" s="4">
        <v>4.3950924060869756</v>
      </c>
    </row>
    <row r="52" spans="1:5" x14ac:dyDescent="0.25">
      <c r="A52" s="3">
        <v>31047</v>
      </c>
      <c r="B52" s="4">
        <v>0.55540265139035538</v>
      </c>
      <c r="C52" s="4">
        <v>0.51253636587762852</v>
      </c>
      <c r="D52" s="4"/>
      <c r="E52" s="4">
        <v>7.4176637705474668</v>
      </c>
    </row>
    <row r="53" spans="1:5" x14ac:dyDescent="0.25">
      <c r="A53" s="3">
        <v>31137</v>
      </c>
      <c r="B53" s="4">
        <v>0.55717371564341045</v>
      </c>
      <c r="C53" s="4">
        <v>0.52584973681222891</v>
      </c>
      <c r="D53" s="4"/>
      <c r="E53" s="4">
        <v>5.8550484809176018</v>
      </c>
    </row>
    <row r="54" spans="1:5" x14ac:dyDescent="0.25">
      <c r="A54" s="3">
        <v>31228</v>
      </c>
      <c r="B54" s="4">
        <v>0.56089319607391019</v>
      </c>
      <c r="C54" s="4">
        <v>0.55068158071196316</v>
      </c>
      <c r="D54" s="4"/>
      <c r="E54" s="4">
        <v>9.8809747115122359</v>
      </c>
    </row>
    <row r="55" spans="1:5" x14ac:dyDescent="0.25">
      <c r="A55" s="3">
        <v>31320</v>
      </c>
      <c r="B55" s="4">
        <v>0.56563970922359486</v>
      </c>
      <c r="C55" s="4">
        <v>0.59420864359282211</v>
      </c>
      <c r="D55" s="4"/>
      <c r="E55" s="4">
        <v>18.011262854836787</v>
      </c>
    </row>
    <row r="56" spans="1:5" x14ac:dyDescent="0.25">
      <c r="A56" s="3">
        <v>31412</v>
      </c>
      <c r="B56" s="4">
        <v>0.57227601506259052</v>
      </c>
      <c r="C56" s="4">
        <v>0.61051620352555114</v>
      </c>
      <c r="D56" s="4"/>
      <c r="E56" s="4">
        <v>17.493144176161902</v>
      </c>
    </row>
    <row r="57" spans="1:5" x14ac:dyDescent="0.25">
      <c r="A57" s="3">
        <v>31502</v>
      </c>
      <c r="B57" s="4">
        <v>0.58682471404762027</v>
      </c>
      <c r="C57" s="4">
        <v>0.63806066829272345</v>
      </c>
      <c r="D57" s="4"/>
      <c r="E57" s="4">
        <v>22.833206876577307</v>
      </c>
    </row>
    <row r="58" spans="1:5" x14ac:dyDescent="0.25">
      <c r="A58" s="3">
        <v>31593</v>
      </c>
      <c r="B58" s="4">
        <v>0.59672459158737867</v>
      </c>
      <c r="C58" s="4">
        <v>0.64273685516408985</v>
      </c>
      <c r="D58" s="4"/>
      <c r="E58" s="4">
        <v>16.509791006515751</v>
      </c>
    </row>
    <row r="59" spans="1:5" x14ac:dyDescent="0.25">
      <c r="A59" s="3">
        <v>31685</v>
      </c>
      <c r="B59" s="4">
        <v>0.60473967107436011</v>
      </c>
      <c r="C59" s="4">
        <v>0.62812387939774117</v>
      </c>
      <c r="D59" s="4"/>
      <c r="E59" s="4">
        <v>4.1614930118454962</v>
      </c>
    </row>
    <row r="60" spans="1:5" x14ac:dyDescent="0.25">
      <c r="A60" s="3">
        <v>31777</v>
      </c>
      <c r="B60" s="4">
        <v>0.6105485603458225</v>
      </c>
      <c r="C60" s="4">
        <v>0.63912476033044718</v>
      </c>
      <c r="D60" s="4"/>
      <c r="E60" s="4">
        <v>1.6594185743602052</v>
      </c>
    </row>
    <row r="61" spans="1:5" x14ac:dyDescent="0.25">
      <c r="A61" s="3">
        <v>31867</v>
      </c>
      <c r="B61" s="4">
        <v>0.61475734584695274</v>
      </c>
      <c r="C61" s="4">
        <v>0.59190889282941372</v>
      </c>
      <c r="D61" s="4"/>
      <c r="E61" s="4">
        <v>-11.320973463919559</v>
      </c>
    </row>
    <row r="62" spans="1:5" x14ac:dyDescent="0.25">
      <c r="A62" s="3">
        <v>31958</v>
      </c>
      <c r="B62" s="4">
        <v>0.61993483687113204</v>
      </c>
      <c r="C62" s="4">
        <v>0.59272428166256519</v>
      </c>
      <c r="D62" s="4"/>
      <c r="E62" s="4">
        <v>-11.538178168883295</v>
      </c>
    </row>
    <row r="63" spans="1:5" x14ac:dyDescent="0.25">
      <c r="A63" s="3">
        <v>32050</v>
      </c>
      <c r="B63" s="4">
        <v>0.62365063481537364</v>
      </c>
      <c r="C63" s="4">
        <v>0.58977837547602296</v>
      </c>
      <c r="D63" s="4"/>
      <c r="E63" s="4">
        <v>-10.428640756760654</v>
      </c>
    </row>
    <row r="64" spans="1:5" x14ac:dyDescent="0.25">
      <c r="A64" s="3">
        <v>32142</v>
      </c>
      <c r="B64" s="4">
        <v>0.62834813280313861</v>
      </c>
      <c r="C64" s="4">
        <v>0.5846343550703047</v>
      </c>
      <c r="D64" s="4"/>
      <c r="E64" s="4">
        <v>-12.32893902453508</v>
      </c>
    </row>
    <row r="65" spans="1:5" x14ac:dyDescent="0.25">
      <c r="A65" s="3">
        <v>32233</v>
      </c>
      <c r="B65" s="4">
        <v>0.63264076728158891</v>
      </c>
      <c r="C65" s="4">
        <v>0.59010805262575006</v>
      </c>
      <c r="D65" s="4"/>
      <c r="E65" s="4">
        <v>-5.4456335577559578</v>
      </c>
    </row>
    <row r="66" spans="1:5" x14ac:dyDescent="0.25">
      <c r="A66" s="3">
        <v>32324</v>
      </c>
      <c r="B66" s="4">
        <v>0.63999558779951615</v>
      </c>
      <c r="C66" s="4">
        <v>0.58888722022577289</v>
      </c>
      <c r="D66" s="4"/>
      <c r="E66" s="4">
        <v>-4.3370508500971567</v>
      </c>
    </row>
    <row r="67" spans="1:5" x14ac:dyDescent="0.25">
      <c r="A67" s="3">
        <v>32416</v>
      </c>
      <c r="B67" s="4">
        <v>0.65139092927516773</v>
      </c>
      <c r="C67" s="4">
        <v>0.60112451990232751</v>
      </c>
      <c r="D67" s="4"/>
      <c r="E67" s="4">
        <v>-1.4423374906537445</v>
      </c>
    </row>
    <row r="68" spans="1:5" x14ac:dyDescent="0.25">
      <c r="A68" s="3">
        <v>32508</v>
      </c>
      <c r="B68" s="4">
        <v>0.66550175252044375</v>
      </c>
      <c r="C68" s="4">
        <v>0.60600846634816208</v>
      </c>
      <c r="D68" s="4"/>
      <c r="E68" s="4">
        <v>-0.13265254176592078</v>
      </c>
    </row>
    <row r="69" spans="1:5" x14ac:dyDescent="0.25">
      <c r="A69" s="3">
        <v>32598</v>
      </c>
      <c r="B69" s="4">
        <v>0.68284948891746289</v>
      </c>
      <c r="C69" s="4">
        <v>0.59895329484097193</v>
      </c>
      <c r="D69" s="4"/>
      <c r="E69" s="4">
        <v>-2.5432586595504958</v>
      </c>
    </row>
    <row r="70" spans="1:5" x14ac:dyDescent="0.25">
      <c r="A70" s="3">
        <v>32689</v>
      </c>
      <c r="B70" s="4">
        <v>0.69742993534380016</v>
      </c>
      <c r="C70" s="4">
        <v>0.59922676648159334</v>
      </c>
      <c r="D70" s="4"/>
      <c r="E70" s="4">
        <v>-3.332444489932862</v>
      </c>
    </row>
    <row r="71" spans="1:5" x14ac:dyDescent="0.25">
      <c r="A71" s="3">
        <v>32781</v>
      </c>
      <c r="B71" s="4">
        <v>0.7077225452651531</v>
      </c>
      <c r="C71" s="4">
        <v>0.58992019974717969</v>
      </c>
      <c r="D71" s="4"/>
      <c r="E71" s="4">
        <v>-6.7846735620562981</v>
      </c>
    </row>
    <row r="72" spans="1:5" x14ac:dyDescent="0.25">
      <c r="A72" s="3">
        <v>32873</v>
      </c>
      <c r="B72" s="4">
        <v>0.71225510678704584</v>
      </c>
      <c r="C72" s="4">
        <v>0.58074138905543493</v>
      </c>
      <c r="D72" s="4"/>
      <c r="E72" s="4">
        <v>-8.2860232663741318</v>
      </c>
    </row>
    <row r="73" spans="1:5" x14ac:dyDescent="0.25">
      <c r="A73" s="3">
        <v>32963</v>
      </c>
      <c r="B73" s="4">
        <v>0.72177348832023402</v>
      </c>
      <c r="C73" s="4">
        <v>0.55400156468717254</v>
      </c>
      <c r="D73" s="4"/>
      <c r="E73" s="4">
        <v>-11.347294720510504</v>
      </c>
    </row>
    <row r="74" spans="1:5" x14ac:dyDescent="0.25">
      <c r="A74" s="3">
        <v>33054</v>
      </c>
      <c r="B74" s="4">
        <v>0.72780469204270259</v>
      </c>
      <c r="C74" s="4">
        <v>0.55443976489974645</v>
      </c>
      <c r="D74" s="4"/>
      <c r="E74" s="4">
        <v>-8.8292795980876697</v>
      </c>
    </row>
    <row r="75" spans="1:5" x14ac:dyDescent="0.25">
      <c r="A75" s="3">
        <v>33146</v>
      </c>
      <c r="B75" s="4">
        <v>0.73466508914860806</v>
      </c>
      <c r="C75" s="4">
        <v>0.54324160240503516</v>
      </c>
      <c r="D75" s="4"/>
      <c r="E75" s="4">
        <v>-7.6944277822169393</v>
      </c>
    </row>
    <row r="76" spans="1:5" x14ac:dyDescent="0.25">
      <c r="A76" s="3">
        <v>33238</v>
      </c>
      <c r="B76" s="4">
        <v>0.7454147532229547</v>
      </c>
      <c r="C76" s="4">
        <v>0.53910664567185917</v>
      </c>
      <c r="D76" s="4"/>
      <c r="E76" s="4">
        <v>-8.3451588524701688</v>
      </c>
    </row>
    <row r="77" spans="1:5" x14ac:dyDescent="0.25">
      <c r="A77" s="3">
        <v>33328</v>
      </c>
      <c r="B77" s="4">
        <v>0.75104376969175324</v>
      </c>
      <c r="C77" s="4">
        <v>0.54990019070990848</v>
      </c>
      <c r="D77" s="4"/>
      <c r="E77" s="4">
        <v>-1.851109781411886</v>
      </c>
    </row>
    <row r="78" spans="1:5" x14ac:dyDescent="0.25">
      <c r="A78" s="3">
        <v>33419</v>
      </c>
      <c r="B78" s="4">
        <v>0.75999950584383402</v>
      </c>
      <c r="C78" s="4">
        <v>0.55462857397312149</v>
      </c>
      <c r="D78" s="4"/>
      <c r="E78" s="4">
        <v>-3.1320780979583351</v>
      </c>
    </row>
    <row r="79" spans="1:5" x14ac:dyDescent="0.25">
      <c r="A79" s="3">
        <v>33511</v>
      </c>
      <c r="B79" s="4">
        <v>0.77046719164233479</v>
      </c>
      <c r="C79" s="4">
        <v>0.55570535047043845</v>
      </c>
      <c r="D79" s="4"/>
      <c r="E79" s="4">
        <v>-1.7773649075809472</v>
      </c>
    </row>
    <row r="80" spans="1:5" x14ac:dyDescent="0.25">
      <c r="A80" s="3">
        <v>33603</v>
      </c>
      <c r="B80" s="4">
        <v>0.77813300420586806</v>
      </c>
      <c r="C80" s="4">
        <v>0.55879025717250175</v>
      </c>
      <c r="D80" s="4"/>
      <c r="E80" s="4">
        <v>0.96302693399608064</v>
      </c>
    </row>
    <row r="81" spans="1:5" x14ac:dyDescent="0.25">
      <c r="A81" s="3">
        <v>33694</v>
      </c>
      <c r="B81" s="4">
        <v>0.78425571906355074</v>
      </c>
      <c r="C81" s="4">
        <v>0.55440733012474297</v>
      </c>
      <c r="D81" s="4">
        <v>0.51720867823917682</v>
      </c>
      <c r="E81" s="4">
        <v>-0.23840182064224225</v>
      </c>
    </row>
    <row r="82" spans="1:5" x14ac:dyDescent="0.25">
      <c r="A82" s="3">
        <v>33785</v>
      </c>
      <c r="B82" s="4">
        <v>0.78914543983069452</v>
      </c>
      <c r="C82" s="4">
        <v>0.55264979572856687</v>
      </c>
      <c r="D82" s="4">
        <v>0.50516662458095729</v>
      </c>
      <c r="E82" s="4">
        <v>-1.3160912157561544</v>
      </c>
    </row>
    <row r="83" spans="1:5" x14ac:dyDescent="0.25">
      <c r="A83" s="3">
        <v>33877</v>
      </c>
      <c r="B83" s="4">
        <v>0.79449502655363813</v>
      </c>
      <c r="C83" s="4">
        <v>0.54577642812116722</v>
      </c>
      <c r="D83" s="4">
        <v>0.49072735333259687</v>
      </c>
      <c r="E83" s="4">
        <v>-3.0110965457135652</v>
      </c>
    </row>
    <row r="84" spans="1:5" x14ac:dyDescent="0.25">
      <c r="A84" s="3">
        <v>33969</v>
      </c>
      <c r="B84" s="4">
        <v>0.80184312999868279</v>
      </c>
      <c r="C84" s="4">
        <v>0.53026503757481869</v>
      </c>
      <c r="D84" s="4">
        <v>0.47381119340406758</v>
      </c>
      <c r="E84" s="4">
        <v>-6.4896829056136252</v>
      </c>
    </row>
    <row r="85" spans="1:5" x14ac:dyDescent="0.25">
      <c r="A85" s="3">
        <v>34059</v>
      </c>
      <c r="B85" s="4">
        <v>0.80551846060156163</v>
      </c>
      <c r="C85" s="4">
        <v>0.52238922959987499</v>
      </c>
      <c r="D85" s="4">
        <v>0.46059579338743584</v>
      </c>
      <c r="E85" s="4">
        <v>-7.0239033064477763</v>
      </c>
    </row>
    <row r="86" spans="1:5" x14ac:dyDescent="0.25">
      <c r="A86" s="3">
        <v>34150</v>
      </c>
      <c r="B86" s="4">
        <v>0.8093353042501934</v>
      </c>
      <c r="C86" s="4">
        <v>0.51788044224728702</v>
      </c>
      <c r="D86" s="4">
        <v>0.45495150208600355</v>
      </c>
      <c r="E86" s="4">
        <v>-7.0602117619012024</v>
      </c>
    </row>
    <row r="87" spans="1:5" x14ac:dyDescent="0.25">
      <c r="A87" s="3">
        <v>34242</v>
      </c>
      <c r="B87" s="4">
        <v>0.81290218629979993</v>
      </c>
      <c r="C87" s="4">
        <v>0.54585976224248589</v>
      </c>
      <c r="D87" s="4">
        <v>0.47967640101944514</v>
      </c>
      <c r="E87" s="4">
        <v>-1.0500814891541865</v>
      </c>
    </row>
    <row r="88" spans="1:5" x14ac:dyDescent="0.25">
      <c r="A88" s="3">
        <v>34334</v>
      </c>
      <c r="B88" s="4">
        <v>0.81919669926498795</v>
      </c>
      <c r="C88" s="4">
        <v>0.57584239689626759</v>
      </c>
      <c r="D88" s="4">
        <v>0.50008709958784237</v>
      </c>
      <c r="E88" s="4">
        <v>7.5406126148696018</v>
      </c>
    </row>
    <row r="89" spans="1:5" x14ac:dyDescent="0.25">
      <c r="A89" s="3">
        <v>34424</v>
      </c>
      <c r="B89" s="4">
        <v>0.82673871143791755</v>
      </c>
      <c r="C89" s="4">
        <v>0.60861066630886984</v>
      </c>
      <c r="D89" s="4">
        <v>0.52851055058926033</v>
      </c>
      <c r="E89" s="4">
        <v>14.125913406010039</v>
      </c>
    </row>
    <row r="90" spans="1:5" x14ac:dyDescent="0.25">
      <c r="A90" s="3">
        <v>34515</v>
      </c>
      <c r="B90" s="4">
        <v>0.83464181872514009</v>
      </c>
      <c r="C90" s="4">
        <v>0.60793803739150354</v>
      </c>
      <c r="D90" s="4">
        <v>0.5200654351665529</v>
      </c>
      <c r="E90" s="4">
        <v>14.258730736974744</v>
      </c>
    </row>
    <row r="91" spans="1:5" x14ac:dyDescent="0.25">
      <c r="A91" s="3">
        <v>34607</v>
      </c>
      <c r="B91" s="4">
        <v>0.84437379251330225</v>
      </c>
      <c r="C91" s="4">
        <v>0.60227755829070595</v>
      </c>
      <c r="D91" s="4">
        <v>0.51214152775144406</v>
      </c>
      <c r="E91" s="4">
        <v>7.2391677999790405</v>
      </c>
    </row>
    <row r="92" spans="1:5" x14ac:dyDescent="0.25">
      <c r="A92" s="3">
        <v>34699</v>
      </c>
      <c r="B92" s="4">
        <v>0.85547824364014036</v>
      </c>
      <c r="C92" s="4">
        <v>0.6089906394173733</v>
      </c>
      <c r="D92" s="4">
        <v>0.51125631417466799</v>
      </c>
      <c r="E92" s="4">
        <v>2.9553140330674577</v>
      </c>
    </row>
    <row r="93" spans="1:5" x14ac:dyDescent="0.25">
      <c r="A93" s="3">
        <v>34789</v>
      </c>
      <c r="B93" s="4">
        <v>0.86832804520395113</v>
      </c>
      <c r="C93" s="4">
        <v>0.62307911751730105</v>
      </c>
      <c r="D93" s="4">
        <v>0.52233914751719679</v>
      </c>
      <c r="E93" s="4">
        <v>-0.31093237842947374</v>
      </c>
    </row>
    <row r="94" spans="1:5" x14ac:dyDescent="0.25">
      <c r="A94" s="3">
        <v>34880</v>
      </c>
      <c r="B94" s="4">
        <v>0.88650802005693008</v>
      </c>
      <c r="C94" s="4">
        <v>0.64499307049475696</v>
      </c>
      <c r="D94" s="4">
        <v>0.54132985474706319</v>
      </c>
      <c r="E94" s="4">
        <v>3.8274942895086372</v>
      </c>
    </row>
    <row r="95" spans="1:5" x14ac:dyDescent="0.25">
      <c r="A95" s="3">
        <v>34972</v>
      </c>
      <c r="B95" s="4">
        <v>0.90082515051991685</v>
      </c>
      <c r="C95" s="4">
        <v>0.66345703105406506</v>
      </c>
      <c r="D95" s="4">
        <v>0.55767929634765634</v>
      </c>
      <c r="E95" s="4">
        <v>8.5206304091901544</v>
      </c>
    </row>
    <row r="96" spans="1:5" x14ac:dyDescent="0.25">
      <c r="A96" s="3">
        <v>35064</v>
      </c>
      <c r="B96" s="4">
        <v>0.91144694628476319</v>
      </c>
      <c r="C96" s="4">
        <v>0.68114683727190506</v>
      </c>
      <c r="D96" s="4">
        <v>0.57058190857182123</v>
      </c>
      <c r="E96" s="4">
        <v>10.694249809604228</v>
      </c>
    </row>
    <row r="97" spans="1:5" x14ac:dyDescent="0.25">
      <c r="A97" s="3">
        <v>35155</v>
      </c>
      <c r="B97" s="4">
        <v>0.92061385408442487</v>
      </c>
      <c r="C97" s="4">
        <v>0.69227112978158467</v>
      </c>
      <c r="D97" s="4">
        <v>0.58381916746773366</v>
      </c>
      <c r="E97" s="4">
        <v>10.140015835763784</v>
      </c>
    </row>
    <row r="98" spans="1:5" x14ac:dyDescent="0.25">
      <c r="A98" s="3">
        <v>35246</v>
      </c>
      <c r="B98" s="4">
        <v>0.92352375654590768</v>
      </c>
      <c r="C98" s="4">
        <v>0.70846052993365338</v>
      </c>
      <c r="D98" s="4">
        <v>0.59960097022896208</v>
      </c>
      <c r="E98" s="4">
        <v>8.4035846383231583</v>
      </c>
    </row>
    <row r="99" spans="1:5" x14ac:dyDescent="0.25">
      <c r="A99" s="3">
        <v>35338</v>
      </c>
      <c r="B99" s="4">
        <v>0.92284197283406422</v>
      </c>
      <c r="C99" s="4">
        <v>0.73119702176230283</v>
      </c>
      <c r="D99" s="4">
        <v>0.62025734207436178</v>
      </c>
      <c r="E99" s="4">
        <v>8.1741409507660059</v>
      </c>
    </row>
    <row r="100" spans="1:5" x14ac:dyDescent="0.25">
      <c r="A100" s="3">
        <v>35430</v>
      </c>
      <c r="B100" s="4">
        <v>0.92477570054059599</v>
      </c>
      <c r="C100" s="4">
        <v>0.76067695232527821</v>
      </c>
      <c r="D100" s="4">
        <v>0.64343266197968085</v>
      </c>
      <c r="E100" s="4">
        <v>8.8229075285948699</v>
      </c>
    </row>
    <row r="101" spans="1:5" x14ac:dyDescent="0.25">
      <c r="A101" s="3">
        <v>35520</v>
      </c>
      <c r="B101" s="4">
        <v>0.92336155743825876</v>
      </c>
      <c r="C101" s="4">
        <v>0.78119534353731868</v>
      </c>
      <c r="D101" s="4">
        <v>0.66257527778747083</v>
      </c>
      <c r="E101" s="4">
        <v>10.708065015549373</v>
      </c>
    </row>
    <row r="102" spans="1:5" x14ac:dyDescent="0.25">
      <c r="A102" s="3">
        <v>35611</v>
      </c>
      <c r="B102" s="4">
        <v>0.92711019481348955</v>
      </c>
      <c r="C102" s="4">
        <v>0.79983575077978353</v>
      </c>
      <c r="D102" s="4">
        <v>0.68178062246913629</v>
      </c>
      <c r="E102" s="4">
        <v>10.726775982214519</v>
      </c>
    </row>
    <row r="103" spans="1:5" x14ac:dyDescent="0.25">
      <c r="A103" s="3">
        <v>35703</v>
      </c>
      <c r="B103" s="4">
        <v>0.93693740665202008</v>
      </c>
      <c r="C103" s="4">
        <v>0.81777391924695775</v>
      </c>
      <c r="D103" s="4">
        <v>0.70263464144360144</v>
      </c>
      <c r="E103" s="4">
        <v>9.6197455044132454</v>
      </c>
    </row>
    <row r="104" spans="1:5" x14ac:dyDescent="0.25">
      <c r="A104" s="3">
        <v>35795</v>
      </c>
      <c r="B104" s="4">
        <v>0.94127357945271284</v>
      </c>
      <c r="C104" s="4">
        <v>0.82830766249227827</v>
      </c>
      <c r="D104" s="4">
        <v>0.72073028708264619</v>
      </c>
      <c r="E104" s="4">
        <v>7.2414109562473294</v>
      </c>
    </row>
    <row r="105" spans="1:5" x14ac:dyDescent="0.25">
      <c r="A105" s="3">
        <v>35885</v>
      </c>
      <c r="B105" s="4">
        <v>0.95299137689878621</v>
      </c>
      <c r="C105" s="4">
        <v>0.84526067489024137</v>
      </c>
      <c r="D105" s="4">
        <v>0.73870059999739668</v>
      </c>
      <c r="E105" s="4">
        <v>6.0440739547795275</v>
      </c>
    </row>
    <row r="106" spans="1:5" x14ac:dyDescent="0.25">
      <c r="A106" s="3">
        <v>35976</v>
      </c>
      <c r="B106" s="4">
        <v>0.95681486440590002</v>
      </c>
      <c r="C106" s="4">
        <v>0.87720119349285031</v>
      </c>
      <c r="D106" s="4">
        <v>0.77308612265712373</v>
      </c>
      <c r="E106" s="4">
        <v>7.8323240950668671</v>
      </c>
    </row>
    <row r="107" spans="1:5" x14ac:dyDescent="0.25">
      <c r="A107" s="3">
        <v>36068</v>
      </c>
      <c r="B107" s="4">
        <v>0.96668800686293677</v>
      </c>
      <c r="C107" s="4">
        <v>0.88794634151926066</v>
      </c>
      <c r="D107" s="4">
        <v>0.79548219364209105</v>
      </c>
      <c r="E107" s="4">
        <v>7.0983922701469915</v>
      </c>
    </row>
    <row r="108" spans="1:5" x14ac:dyDescent="0.25">
      <c r="A108" s="3">
        <v>36160</v>
      </c>
      <c r="B108" s="4">
        <v>0.97906817867709961</v>
      </c>
      <c r="C108" s="4">
        <v>0.9071974239004631</v>
      </c>
      <c r="D108" s="4">
        <v>0.82904515129992207</v>
      </c>
      <c r="E108" s="4">
        <v>8.5343998273035737</v>
      </c>
    </row>
    <row r="109" spans="1:5" x14ac:dyDescent="0.25">
      <c r="A109" s="3">
        <v>36250</v>
      </c>
      <c r="B109" s="4">
        <v>0.97355905637073714</v>
      </c>
      <c r="C109" s="4">
        <v>0.92148199668963204</v>
      </c>
      <c r="D109" s="4">
        <v>0.85833586004164153</v>
      </c>
      <c r="E109" s="4">
        <v>7.8497995726939829</v>
      </c>
    </row>
    <row r="110" spans="1:5" x14ac:dyDescent="0.25">
      <c r="A110" s="3">
        <v>36341</v>
      </c>
      <c r="B110" s="4">
        <v>0.97180745738666341</v>
      </c>
      <c r="C110" s="4">
        <v>0.93125622290327126</v>
      </c>
      <c r="D110" s="4">
        <v>0.87722158269205985</v>
      </c>
      <c r="E110" s="4">
        <v>4.9240573415693767</v>
      </c>
    </row>
    <row r="111" spans="1:5" x14ac:dyDescent="0.25">
      <c r="A111" s="3">
        <v>36433</v>
      </c>
      <c r="B111" s="4">
        <v>0.97942090117230285</v>
      </c>
      <c r="C111" s="4">
        <v>0.94631010002336802</v>
      </c>
      <c r="D111" s="4">
        <v>0.90833478483536234</v>
      </c>
      <c r="E111" s="4">
        <v>4.4690126753889503</v>
      </c>
    </row>
    <row r="112" spans="1:5" x14ac:dyDescent="0.25">
      <c r="A112" s="3">
        <v>36525</v>
      </c>
      <c r="B112" s="4">
        <v>0.97954849842513803</v>
      </c>
      <c r="C112" s="4">
        <v>0.95623337052457402</v>
      </c>
      <c r="D112" s="4">
        <v>0.92426480622441276</v>
      </c>
      <c r="E112" s="4">
        <v>2.0478223401901197</v>
      </c>
    </row>
    <row r="113" spans="1:5" x14ac:dyDescent="0.25">
      <c r="A113" s="3">
        <v>36616</v>
      </c>
      <c r="B113" s="4">
        <v>0.98892695751606619</v>
      </c>
      <c r="C113" s="4">
        <v>0.96944901985875176</v>
      </c>
      <c r="D113" s="4">
        <v>0.95810756955937149</v>
      </c>
      <c r="E113" s="4">
        <v>2.028047352952056</v>
      </c>
    </row>
    <row r="114" spans="1:5" x14ac:dyDescent="0.25">
      <c r="A114" s="3">
        <v>36707</v>
      </c>
      <c r="B114" s="4">
        <v>1.0028847245483061</v>
      </c>
      <c r="C114" s="4">
        <v>0.99032533982978344</v>
      </c>
      <c r="D114" s="4">
        <v>0.98376491027679902</v>
      </c>
      <c r="E114" s="4">
        <v>3.1250057380117546</v>
      </c>
    </row>
    <row r="115" spans="1:5" x14ac:dyDescent="0.25">
      <c r="A115" s="3">
        <v>36799</v>
      </c>
      <c r="B115" s="4">
        <v>1.0009404055951201</v>
      </c>
      <c r="C115" s="4">
        <v>1.0100591299494368</v>
      </c>
      <c r="D115" s="4">
        <v>1.0071776999600697</v>
      </c>
      <c r="E115" s="4">
        <v>3.9906398780327867</v>
      </c>
    </row>
    <row r="116" spans="1:5" x14ac:dyDescent="0.25">
      <c r="A116" s="3">
        <v>36891</v>
      </c>
      <c r="B116" s="4">
        <v>1.007247912340508</v>
      </c>
      <c r="C116" s="4">
        <v>1.0301665103620281</v>
      </c>
      <c r="D116" s="4">
        <v>1.0509498202037599</v>
      </c>
      <c r="E116" s="4">
        <v>5.2956343554905416</v>
      </c>
    </row>
    <row r="117" spans="1:5" x14ac:dyDescent="0.25">
      <c r="A117" s="3">
        <v>36981</v>
      </c>
      <c r="B117" s="4">
        <v>1.0253623207577434</v>
      </c>
      <c r="C117" s="4">
        <v>1.0476142214838644</v>
      </c>
      <c r="D117" s="4">
        <v>1.0825629580096721</v>
      </c>
      <c r="E117" s="4">
        <v>5.7355540321669229</v>
      </c>
    </row>
    <row r="118" spans="1:5" x14ac:dyDescent="0.25">
      <c r="A118" s="3">
        <v>37072</v>
      </c>
      <c r="B118" s="4">
        <v>1.0389588085285493</v>
      </c>
      <c r="C118" s="4">
        <v>1.0524853135202112</v>
      </c>
      <c r="D118" s="4">
        <v>1.1114920155207826</v>
      </c>
      <c r="E118" s="4">
        <v>3.5209915793488644</v>
      </c>
    </row>
    <row r="119" spans="1:5" x14ac:dyDescent="0.25">
      <c r="A119" s="3">
        <v>37164</v>
      </c>
      <c r="B119" s="4">
        <v>1.0535080382294981</v>
      </c>
      <c r="C119" s="4">
        <v>1.0622401554483081</v>
      </c>
      <c r="D119" s="4">
        <v>1.1458826615649269</v>
      </c>
      <c r="E119" s="4">
        <v>2.6102185837726832</v>
      </c>
    </row>
    <row r="120" spans="1:5" x14ac:dyDescent="0.25">
      <c r="A120" s="3">
        <v>37256</v>
      </c>
      <c r="B120" s="4">
        <v>1.0697271176366832</v>
      </c>
      <c r="C120" s="4">
        <v>1.066533548984236</v>
      </c>
      <c r="D120" s="4">
        <v>1.1682412088897023</v>
      </c>
      <c r="E120" s="4">
        <v>1.4546149699981914</v>
      </c>
    </row>
    <row r="121" spans="1:5" x14ac:dyDescent="0.25">
      <c r="A121" s="3">
        <v>37346</v>
      </c>
      <c r="B121" s="4">
        <v>1.0774375094665329</v>
      </c>
      <c r="C121" s="4">
        <v>1.0798183229043714</v>
      </c>
      <c r="D121" s="4">
        <v>1.1951385291660879</v>
      </c>
      <c r="E121" s="4">
        <v>1.0930629566736849</v>
      </c>
    </row>
    <row r="122" spans="1:5" x14ac:dyDescent="0.25">
      <c r="A122" s="3">
        <v>37437</v>
      </c>
      <c r="B122" s="4">
        <v>1.0897847749932075</v>
      </c>
      <c r="C122" s="4">
        <v>1.0919125312113223</v>
      </c>
      <c r="D122" s="4">
        <v>1.2196142408001371</v>
      </c>
      <c r="E122" s="4">
        <v>1.7693788877385597</v>
      </c>
    </row>
    <row r="123" spans="1:5" x14ac:dyDescent="0.25">
      <c r="A123" s="3">
        <v>37529</v>
      </c>
      <c r="B123" s="4">
        <v>1.1036772398863637</v>
      </c>
      <c r="C123" s="4">
        <v>1.0968876520365969</v>
      </c>
      <c r="D123" s="4">
        <v>1.2423764111546591</v>
      </c>
      <c r="E123" s="4">
        <v>1.7089309314031631</v>
      </c>
    </row>
    <row r="124" spans="1:5" x14ac:dyDescent="0.25">
      <c r="A124" s="3">
        <v>37621</v>
      </c>
      <c r="B124" s="4">
        <v>1.1199160290503491</v>
      </c>
      <c r="C124" s="4">
        <v>1.1116631839885565</v>
      </c>
      <c r="D124" s="4">
        <v>1.2610823782138878</v>
      </c>
      <c r="E124" s="4">
        <v>2.2202670035463612</v>
      </c>
    </row>
    <row r="125" spans="1:5" x14ac:dyDescent="0.25">
      <c r="A125" s="3">
        <v>37711</v>
      </c>
      <c r="B125" s="4">
        <v>1.1415231263913816</v>
      </c>
      <c r="C125" s="4">
        <v>1.1104443021233399</v>
      </c>
      <c r="D125" s="4">
        <v>1.3140782001255367</v>
      </c>
      <c r="E125" s="4">
        <v>0.70951546010398214</v>
      </c>
    </row>
    <row r="126" spans="1:5" x14ac:dyDescent="0.25">
      <c r="A126" s="3">
        <v>37802</v>
      </c>
      <c r="B126" s="4">
        <v>1.1555270864320519</v>
      </c>
      <c r="C126" s="4">
        <v>1.1222492086511358</v>
      </c>
      <c r="D126" s="4">
        <v>1.3152846073078253</v>
      </c>
      <c r="E126" s="4">
        <v>1.7955884156139357</v>
      </c>
    </row>
    <row r="127" spans="1:5" x14ac:dyDescent="0.25">
      <c r="A127" s="3">
        <v>37894</v>
      </c>
      <c r="B127" s="4">
        <v>1.1628233582042422</v>
      </c>
      <c r="C127" s="4">
        <v>1.1354885703506143</v>
      </c>
      <c r="D127" s="4">
        <v>1.3331013557856641</v>
      </c>
      <c r="E127" s="4">
        <v>2.4007660279504073</v>
      </c>
    </row>
    <row r="128" spans="1:5" x14ac:dyDescent="0.25">
      <c r="A128" s="3">
        <v>37986</v>
      </c>
      <c r="B128" s="4">
        <v>1.163817259257649</v>
      </c>
      <c r="C128" s="4">
        <v>1.1511841160580087</v>
      </c>
      <c r="D128" s="4">
        <v>1.3330647353813831</v>
      </c>
      <c r="E128" s="4">
        <v>2.9002380846619991</v>
      </c>
    </row>
    <row r="129" spans="1:5" x14ac:dyDescent="0.25">
      <c r="A129" s="3">
        <v>38077</v>
      </c>
      <c r="B129" s="4">
        <v>1.1620613134412339</v>
      </c>
      <c r="C129" s="4">
        <v>1.1800182165151214</v>
      </c>
      <c r="D129" s="4">
        <v>1.3653993124742096</v>
      </c>
      <c r="E129" s="4">
        <v>5.5236488446987808</v>
      </c>
    </row>
    <row r="130" spans="1:5" x14ac:dyDescent="0.25">
      <c r="A130" s="3">
        <v>38168</v>
      </c>
      <c r="B130" s="4">
        <v>1.1634426848968384</v>
      </c>
      <c r="C130" s="4">
        <v>1.2107767283408135</v>
      </c>
      <c r="D130" s="4">
        <v>1.4044760247000094</v>
      </c>
      <c r="E130" s="4">
        <v>6.4894301512102626</v>
      </c>
    </row>
    <row r="131" spans="1:5" x14ac:dyDescent="0.25">
      <c r="A131" s="3">
        <v>38260</v>
      </c>
      <c r="B131" s="4">
        <v>1.1851801109266462</v>
      </c>
      <c r="C131" s="4">
        <v>1.2453463868922783</v>
      </c>
      <c r="D131" s="4">
        <v>1.4459704987662532</v>
      </c>
      <c r="E131" s="4">
        <v>8.3956129780737641</v>
      </c>
    </row>
    <row r="132" spans="1:5" x14ac:dyDescent="0.25">
      <c r="A132" s="3">
        <v>38352</v>
      </c>
      <c r="B132" s="4">
        <v>1.2017397224237276</v>
      </c>
      <c r="C132" s="4">
        <v>1.2881544428996725</v>
      </c>
      <c r="D132" s="4">
        <v>1.5267932043915136</v>
      </c>
      <c r="E132" s="4">
        <v>10.231202683202699</v>
      </c>
    </row>
    <row r="133" spans="1:5" x14ac:dyDescent="0.25">
      <c r="A133" s="3">
        <v>38442</v>
      </c>
      <c r="B133" s="4">
        <v>1.2266338351218939</v>
      </c>
      <c r="C133" s="4">
        <v>1.336962631556736</v>
      </c>
      <c r="D133" s="4">
        <v>1.6007969268002396</v>
      </c>
      <c r="E133" s="4">
        <v>11.821231888926054</v>
      </c>
    </row>
    <row r="134" spans="1:5" x14ac:dyDescent="0.25">
      <c r="A134" s="3">
        <v>38533</v>
      </c>
      <c r="B134" s="4">
        <v>1.2418058456311651</v>
      </c>
      <c r="C134" s="4">
        <v>1.3968547337610231</v>
      </c>
      <c r="D134" s="4">
        <v>1.6992055334116107</v>
      </c>
      <c r="E134" s="4">
        <v>13.79229216358695</v>
      </c>
    </row>
    <row r="135" spans="1:5" x14ac:dyDescent="0.25">
      <c r="A135" s="3">
        <v>38625</v>
      </c>
      <c r="B135" s="4">
        <v>1.2427686007325631</v>
      </c>
      <c r="C135" s="4">
        <v>1.4772098875165702</v>
      </c>
      <c r="D135" s="4">
        <v>1.8282106593965477</v>
      </c>
      <c r="E135" s="4">
        <v>16.689180579697037</v>
      </c>
    </row>
    <row r="136" spans="1:5" x14ac:dyDescent="0.25">
      <c r="A136" s="3">
        <v>38717</v>
      </c>
      <c r="B136" s="4">
        <v>1.2520768371329121</v>
      </c>
      <c r="C136" s="4">
        <v>1.5812262682924296</v>
      </c>
      <c r="D136" s="4">
        <v>1.9601183962161541</v>
      </c>
      <c r="E136" s="4">
        <v>19.86812532047044</v>
      </c>
    </row>
    <row r="137" spans="1:5" x14ac:dyDescent="0.25">
      <c r="A137" s="3">
        <v>38807</v>
      </c>
      <c r="B137" s="4">
        <v>1.2551982013295342</v>
      </c>
      <c r="C137" s="4">
        <v>1.6757525408064455</v>
      </c>
      <c r="D137" s="4">
        <v>2.0760209072829143</v>
      </c>
      <c r="E137" s="4">
        <v>22.990878743505871</v>
      </c>
    </row>
    <row r="138" spans="1:5" x14ac:dyDescent="0.25">
      <c r="A138" s="3">
        <v>38898</v>
      </c>
      <c r="B138" s="4">
        <v>1.287272954864737</v>
      </c>
      <c r="C138" s="4">
        <v>1.7552118374043488</v>
      </c>
      <c r="D138" s="4">
        <v>2.2075234732499958</v>
      </c>
      <c r="E138" s="4">
        <v>22.828848392275237</v>
      </c>
    </row>
    <row r="139" spans="1:5" x14ac:dyDescent="0.25">
      <c r="A139" s="3">
        <v>38990</v>
      </c>
      <c r="B139" s="4">
        <v>1.300544842478474</v>
      </c>
      <c r="C139" s="4">
        <v>1.7957815550659155</v>
      </c>
      <c r="D139" s="4">
        <v>2.2314433382027006</v>
      </c>
      <c r="E139" s="4">
        <v>17.851510951804215</v>
      </c>
    </row>
    <row r="140" spans="1:5" x14ac:dyDescent="0.25">
      <c r="A140" s="3">
        <v>39082</v>
      </c>
      <c r="B140" s="4">
        <v>1.3116187439755846</v>
      </c>
      <c r="C140" s="4">
        <v>1.8172681512303346</v>
      </c>
      <c r="D140" s="4">
        <v>2.211293633530397</v>
      </c>
      <c r="E140" s="4">
        <v>13.228079025977246</v>
      </c>
    </row>
    <row r="141" spans="1:5" x14ac:dyDescent="0.25">
      <c r="A141" s="3">
        <v>39172</v>
      </c>
      <c r="B141" s="4">
        <v>1.3117122817951914</v>
      </c>
      <c r="C141" s="4">
        <v>1.8453016853040496</v>
      </c>
      <c r="D141" s="4">
        <v>2.1461769064836207</v>
      </c>
      <c r="E141" s="4">
        <v>8.2478725226968095</v>
      </c>
    </row>
    <row r="142" spans="1:5" x14ac:dyDescent="0.25">
      <c r="A142" s="3">
        <v>39263</v>
      </c>
      <c r="B142" s="4">
        <v>1.3045690411083413</v>
      </c>
      <c r="C142" s="4">
        <v>1.838148266900141</v>
      </c>
      <c r="D142" s="4">
        <v>2.0793568262899691</v>
      </c>
      <c r="E142" s="4">
        <v>2.6500260065038361</v>
      </c>
    </row>
    <row r="143" spans="1:5" x14ac:dyDescent="0.25">
      <c r="A143" s="3">
        <v>39355</v>
      </c>
      <c r="B143" s="4">
        <v>1.3097607755008047</v>
      </c>
      <c r="C143" s="4">
        <v>1.8417201323378345</v>
      </c>
      <c r="D143" s="4">
        <v>2.0366683925833589</v>
      </c>
      <c r="E143" s="4">
        <v>1.5877343805086541</v>
      </c>
    </row>
    <row r="144" spans="1:5" x14ac:dyDescent="0.25">
      <c r="A144" s="3">
        <v>39447</v>
      </c>
      <c r="B144" s="4">
        <v>1.3308194792410273</v>
      </c>
      <c r="C144" s="4">
        <v>1.8375059717960212</v>
      </c>
      <c r="D144" s="4">
        <v>1.9886157591038374</v>
      </c>
      <c r="E144" s="4">
        <v>-1.091454747820042</v>
      </c>
    </row>
    <row r="145" spans="1:5" x14ac:dyDescent="0.25">
      <c r="A145" s="3">
        <v>39538</v>
      </c>
      <c r="B145" s="4">
        <v>1.3606845565053545</v>
      </c>
      <c r="C145" s="4">
        <v>1.822957973598081</v>
      </c>
      <c r="D145" s="4">
        <v>1.9677311121513987</v>
      </c>
      <c r="E145" s="4">
        <v>-3.8936524530580052</v>
      </c>
    </row>
    <row r="146" spans="1:5" x14ac:dyDescent="0.25">
      <c r="A146" s="3">
        <v>39629</v>
      </c>
      <c r="B146" s="4">
        <v>1.373417637677979</v>
      </c>
      <c r="C146" s="4">
        <v>1.8060361060656336</v>
      </c>
      <c r="D146" s="4">
        <v>1.8961504046952995</v>
      </c>
      <c r="E146" s="4">
        <v>-4.094446105807914</v>
      </c>
    </row>
    <row r="147" spans="1:5" x14ac:dyDescent="0.25">
      <c r="A147" s="3">
        <v>39721</v>
      </c>
      <c r="B147" s="4">
        <v>1.3830963050037497</v>
      </c>
      <c r="C147" s="4">
        <v>1.7559539445849193</v>
      </c>
      <c r="D147" s="4">
        <v>1.8240000484434515</v>
      </c>
      <c r="E147" s="4">
        <v>-7.8859699211445538</v>
      </c>
    </row>
    <row r="148" spans="1:5" x14ac:dyDescent="0.25">
      <c r="A148" s="3">
        <v>39813</v>
      </c>
      <c r="B148" s="4">
        <v>1.3624651669817545</v>
      </c>
      <c r="C148" s="4">
        <v>1.6449815532161531</v>
      </c>
      <c r="D148" s="4">
        <v>1.7450519134285563</v>
      </c>
      <c r="E148" s="4">
        <v>-12.9988503063047</v>
      </c>
    </row>
    <row r="149" spans="1:5" x14ac:dyDescent="0.25">
      <c r="A149" s="3">
        <v>39903</v>
      </c>
      <c r="B149" s="4">
        <v>1.3674220440030056</v>
      </c>
      <c r="C149" s="4">
        <v>1.5518387707136516</v>
      </c>
      <c r="D149" s="4">
        <v>1.5974070802295788</v>
      </c>
      <c r="E149" s="4">
        <v>-16.34062091463727</v>
      </c>
    </row>
    <row r="150" spans="1:5" x14ac:dyDescent="0.25">
      <c r="A150" s="3">
        <v>39994</v>
      </c>
      <c r="B150" s="4">
        <v>1.3539057412632254</v>
      </c>
      <c r="C150" s="4">
        <v>1.5286866025900088</v>
      </c>
      <c r="D150" s="4">
        <v>1.6022846570720999</v>
      </c>
      <c r="E150" s="4">
        <v>-16.518455322118676</v>
      </c>
    </row>
    <row r="151" spans="1:5" x14ac:dyDescent="0.25">
      <c r="A151" s="3">
        <v>40086</v>
      </c>
      <c r="B151" s="4">
        <v>1.3534648806262688</v>
      </c>
      <c r="C151" s="4">
        <v>1.5436557796417762</v>
      </c>
      <c r="D151" s="4">
        <v>1.6145546244870883</v>
      </c>
      <c r="E151" s="4">
        <v>-12.929430798741615</v>
      </c>
    </row>
    <row r="152" spans="1:5" x14ac:dyDescent="0.25">
      <c r="A152" s="3">
        <v>40178</v>
      </c>
      <c r="B152" s="4">
        <v>1.3922645917153329</v>
      </c>
      <c r="C152" s="4">
        <v>1.5606780019841411</v>
      </c>
      <c r="D152" s="4">
        <v>1.6524930056603071</v>
      </c>
      <c r="E152" s="4">
        <v>-5.9729428095255059</v>
      </c>
    </row>
    <row r="153" spans="1:5" x14ac:dyDescent="0.25">
      <c r="A153" s="3">
        <v>40268</v>
      </c>
      <c r="B153" s="4">
        <v>1.392001423149696</v>
      </c>
      <c r="C153" s="4">
        <v>1.5745082497631955</v>
      </c>
      <c r="D153" s="4">
        <v>1.6845442004029625</v>
      </c>
      <c r="E153" s="4">
        <v>-0.85698969804023362</v>
      </c>
    </row>
    <row r="154" spans="1:5" x14ac:dyDescent="0.25">
      <c r="A154" s="3">
        <v>40359</v>
      </c>
      <c r="B154" s="4">
        <v>1.4170878565243197</v>
      </c>
      <c r="C154" s="4">
        <v>1.5835503879139858</v>
      </c>
      <c r="D154" s="4">
        <v>1.7124514315922212</v>
      </c>
      <c r="E154" s="4">
        <v>1.0282705994610453</v>
      </c>
    </row>
    <row r="155" spans="1:5" x14ac:dyDescent="0.25">
      <c r="A155" s="3">
        <v>40451</v>
      </c>
      <c r="B155" s="4">
        <v>1.4588263747257184</v>
      </c>
      <c r="C155" s="4">
        <v>1.5911397471117852</v>
      </c>
      <c r="D155" s="4">
        <v>1.7347784272850018</v>
      </c>
      <c r="E155" s="4">
        <v>0.44509896627293877</v>
      </c>
    </row>
    <row r="156" spans="1:5" x14ac:dyDescent="0.25">
      <c r="A156" s="3">
        <v>40543</v>
      </c>
      <c r="B156" s="4">
        <v>1.4730988148663633</v>
      </c>
      <c r="C156" s="4">
        <v>1.606435418027935</v>
      </c>
      <c r="D156" s="4">
        <v>1.7559031490715491</v>
      </c>
      <c r="E156" s="4">
        <v>0.52325203838032852</v>
      </c>
    </row>
    <row r="157" spans="1:5" x14ac:dyDescent="0.25">
      <c r="A157" s="3">
        <v>40633</v>
      </c>
      <c r="B157" s="4">
        <v>1.4991171150226841</v>
      </c>
      <c r="C157" s="4">
        <v>1.5853690477104843</v>
      </c>
      <c r="D157" s="4">
        <v>1.7616012522067745</v>
      </c>
      <c r="E157" s="4">
        <v>-2.4869631117622415</v>
      </c>
    </row>
    <row r="158" spans="1:5" x14ac:dyDescent="0.25">
      <c r="A158" s="3">
        <v>40724</v>
      </c>
      <c r="B158" s="4">
        <v>1.5293055325183618</v>
      </c>
      <c r="C158" s="4">
        <v>1.5681046896273714</v>
      </c>
      <c r="D158" s="4">
        <v>1.7395925865084401</v>
      </c>
      <c r="E158" s="4">
        <v>-3.5343620674549769</v>
      </c>
    </row>
    <row r="159" spans="1:5" x14ac:dyDescent="0.25">
      <c r="A159" s="3">
        <v>40816</v>
      </c>
      <c r="B159" s="4">
        <v>1.5311255079905288</v>
      </c>
      <c r="C159" s="4">
        <v>1.5289999685457463</v>
      </c>
      <c r="D159" s="4">
        <v>1.6875230560966665</v>
      </c>
      <c r="E159" s="4">
        <v>-5.4205148864479913</v>
      </c>
    </row>
    <row r="160" spans="1:5" x14ac:dyDescent="0.25">
      <c r="A160" s="3">
        <v>40908</v>
      </c>
      <c r="B160" s="4">
        <v>1.524215858661544</v>
      </c>
      <c r="C160" s="4">
        <v>1.4971037589051306</v>
      </c>
      <c r="D160" s="4">
        <v>1.6902362131358002</v>
      </c>
      <c r="E160" s="4">
        <v>-8.5396193338400543</v>
      </c>
    </row>
    <row r="161" spans="1:5" x14ac:dyDescent="0.25">
      <c r="A161" s="3">
        <v>40999</v>
      </c>
      <c r="B161" s="4">
        <v>1.5336979336072545</v>
      </c>
      <c r="C161" s="4">
        <v>1.4956203975986868</v>
      </c>
      <c r="D161" s="4">
        <v>1.6922328812382101</v>
      </c>
      <c r="E161" s="4">
        <v>-7.3365804419978087</v>
      </c>
    </row>
    <row r="162" spans="1:5" x14ac:dyDescent="0.25">
      <c r="A162" s="3">
        <v>41090</v>
      </c>
      <c r="B162" s="4">
        <v>1.5298510027341825</v>
      </c>
      <c r="C162" s="4">
        <v>1.4796036213914296</v>
      </c>
      <c r="D162" s="4">
        <v>1.6840683949860864</v>
      </c>
      <c r="E162" s="4">
        <v>-7.6984070606085027</v>
      </c>
    </row>
    <row r="163" spans="1:5" x14ac:dyDescent="0.25">
      <c r="A163" s="3">
        <v>41182</v>
      </c>
      <c r="B163" s="4">
        <v>1.5416251089583815</v>
      </c>
      <c r="C163" s="4">
        <v>1.4929597759364173</v>
      </c>
      <c r="D163" s="4">
        <v>1.7493195580341885</v>
      </c>
      <c r="E163" s="4">
        <v>-5.0879363706307634</v>
      </c>
    </row>
    <row r="164" spans="1:5" x14ac:dyDescent="0.25">
      <c r="A164" s="3">
        <v>41274</v>
      </c>
      <c r="B164" s="4">
        <v>1.5569009359139538</v>
      </c>
      <c r="C164" s="4">
        <v>1.5089288811298047</v>
      </c>
      <c r="D164" s="4">
        <v>1.7751425245077075</v>
      </c>
      <c r="E164" s="4">
        <v>-1.6848199649859619</v>
      </c>
    </row>
    <row r="165" spans="1:5" x14ac:dyDescent="0.25">
      <c r="A165" s="3">
        <v>41364</v>
      </c>
      <c r="B165" s="4">
        <v>1.557035828150265</v>
      </c>
      <c r="C165" s="4">
        <v>1.5212694757464278</v>
      </c>
      <c r="D165" s="4">
        <v>1.8085975920194941</v>
      </c>
      <c r="E165" s="4">
        <v>0.57188886070496103</v>
      </c>
    </row>
    <row r="166" spans="1:5" x14ac:dyDescent="0.25">
      <c r="A166" s="3">
        <v>41455</v>
      </c>
      <c r="B166" s="4">
        <v>1.572601219969697</v>
      </c>
      <c r="C166" s="4">
        <v>1.527871647980604</v>
      </c>
      <c r="D166" s="4">
        <v>1.8482879672572479</v>
      </c>
      <c r="E166" s="4">
        <v>2.4835484537176988</v>
      </c>
    </row>
    <row r="167" spans="1:5" x14ac:dyDescent="0.25">
      <c r="A167" s="3">
        <v>41547</v>
      </c>
      <c r="B167" s="4">
        <v>1.5827467304352303</v>
      </c>
      <c r="C167" s="4">
        <v>1.5350239343884087</v>
      </c>
      <c r="D167" s="4">
        <v>1.8886695423740485</v>
      </c>
      <c r="E167" s="4">
        <v>2.2230926087840164</v>
      </c>
    </row>
    <row r="168" spans="1:5" x14ac:dyDescent="0.25">
      <c r="A168" s="3">
        <v>41639</v>
      </c>
      <c r="B168" s="4">
        <v>1.6199474889058003</v>
      </c>
      <c r="C168" s="4">
        <v>1.5531588855465299</v>
      </c>
      <c r="D168" s="4">
        <v>1.9288178536518306</v>
      </c>
      <c r="E168" s="4">
        <v>2.1469087266403619</v>
      </c>
    </row>
    <row r="169" spans="1:5" x14ac:dyDescent="0.25">
      <c r="A169" s="3">
        <v>41729</v>
      </c>
      <c r="B169" s="4">
        <v>1.6438116855936271</v>
      </c>
      <c r="C169" s="4">
        <v>1.5598534451808435</v>
      </c>
      <c r="D169" s="4">
        <v>1.9669243831825607</v>
      </c>
      <c r="E169" s="4">
        <v>1.6237818088229883</v>
      </c>
    </row>
    <row r="170" spans="1:5" x14ac:dyDescent="0.25">
      <c r="A170" s="3">
        <v>41820</v>
      </c>
      <c r="B170" s="4">
        <v>1.6580677247472597</v>
      </c>
      <c r="C170" s="4">
        <v>1.5803585947387992</v>
      </c>
      <c r="D170" s="4">
        <v>2.0155698882607234</v>
      </c>
      <c r="E170" s="4">
        <v>2.7532742663825438</v>
      </c>
    </row>
    <row r="171" spans="1:5" x14ac:dyDescent="0.25">
      <c r="A171" s="3">
        <v>41912</v>
      </c>
      <c r="B171" s="4">
        <v>1.6703029050616258</v>
      </c>
      <c r="C171" s="4">
        <v>1.5918156073485652</v>
      </c>
      <c r="D171" s="4">
        <v>2.0463298064609567</v>
      </c>
      <c r="E171" s="4">
        <v>3.3913490586611639</v>
      </c>
    </row>
    <row r="172" spans="1:5" x14ac:dyDescent="0.25">
      <c r="A172" s="3">
        <v>42004</v>
      </c>
      <c r="B172" s="4">
        <v>1.6748200816872991</v>
      </c>
      <c r="C172" s="4">
        <v>1.6095216485064401</v>
      </c>
      <c r="D172" s="4">
        <v>2.0889512764965583</v>
      </c>
      <c r="E172" s="4">
        <v>3.0560475454126212</v>
      </c>
    </row>
    <row r="173" spans="1:5" x14ac:dyDescent="0.25">
      <c r="A173" s="3">
        <v>42094</v>
      </c>
      <c r="B173" s="4">
        <v>1.6914737637657544</v>
      </c>
      <c r="C173" s="4">
        <v>1.6520821130366161</v>
      </c>
      <c r="D173" s="4">
        <v>2.1511336302930051</v>
      </c>
      <c r="E173" s="4">
        <v>5.629442500962889</v>
      </c>
    </row>
    <row r="174" spans="1:5" x14ac:dyDescent="0.25">
      <c r="A174" s="3">
        <v>42185</v>
      </c>
      <c r="B174" s="4">
        <v>1.7104741667992867</v>
      </c>
      <c r="C174" s="4">
        <v>1.6771214607450229</v>
      </c>
      <c r="D174" s="4">
        <v>2.2224039737484236</v>
      </c>
      <c r="E174" s="4">
        <v>5.4436973790954912</v>
      </c>
    </row>
    <row r="175" spans="1:5" x14ac:dyDescent="0.25">
      <c r="A175" s="3">
        <v>42277</v>
      </c>
      <c r="B175" s="4">
        <v>1.7156693495048474</v>
      </c>
      <c r="C175" s="4">
        <v>1.6880453443143872</v>
      </c>
      <c r="D175" s="4">
        <v>2.2829096748439324</v>
      </c>
      <c r="E175" s="4">
        <v>5.5565749760455585</v>
      </c>
    </row>
    <row r="176" spans="1:5" x14ac:dyDescent="0.25">
      <c r="A176" s="3">
        <v>42369</v>
      </c>
      <c r="B176" s="4">
        <v>1.7060497952927303</v>
      </c>
      <c r="C176" s="4">
        <v>1.7116243213405935</v>
      </c>
      <c r="D176" s="4">
        <v>2.3206519577456208</v>
      </c>
      <c r="E176" s="4">
        <v>6.151236886054634</v>
      </c>
    </row>
    <row r="177" spans="1:5" x14ac:dyDescent="0.25">
      <c r="A177" s="3">
        <v>42460</v>
      </c>
      <c r="B177" s="4">
        <v>1.7046063440264181</v>
      </c>
      <c r="C177" s="4">
        <v>1.7256692022256603</v>
      </c>
      <c r="D177" s="4">
        <v>2.3726937702012179</v>
      </c>
      <c r="E177" s="4">
        <v>4.8193764443061893</v>
      </c>
    </row>
    <row r="178" spans="1:5" x14ac:dyDescent="0.25">
      <c r="A178" s="3">
        <v>42551</v>
      </c>
      <c r="B178" s="4">
        <v>1.7043629601533585</v>
      </c>
      <c r="C178" s="4">
        <v>1.7324937084356691</v>
      </c>
      <c r="D178" s="4">
        <v>2.394565025261655</v>
      </c>
      <c r="E178" s="4">
        <v>3.2188138298111069</v>
      </c>
    </row>
    <row r="179" spans="1:5" x14ac:dyDescent="0.25">
      <c r="A179" s="3">
        <v>42643</v>
      </c>
      <c r="B179" s="4">
        <v>1.7229185411891217</v>
      </c>
      <c r="C179" s="4">
        <v>1.7594808958544119</v>
      </c>
      <c r="D179" s="4">
        <v>2.4379504070136755</v>
      </c>
      <c r="E179" s="4">
        <v>3.9520076628817513</v>
      </c>
    </row>
    <row r="180" spans="1:5" x14ac:dyDescent="0.25">
      <c r="A180" s="3">
        <v>42735</v>
      </c>
      <c r="B180" s="4">
        <v>1.752493371277106</v>
      </c>
      <c r="C180" s="4">
        <v>1.7717928132025706</v>
      </c>
      <c r="D180" s="4">
        <v>2.4850852359101729</v>
      </c>
      <c r="E180" s="4">
        <v>3.0304294537507159</v>
      </c>
    </row>
    <row r="181" spans="1:5" x14ac:dyDescent="0.25">
      <c r="A181" s="3">
        <v>42825</v>
      </c>
      <c r="B181" s="4">
        <v>1.7699919447740253</v>
      </c>
      <c r="C181" s="4">
        <v>1.7856219004444718</v>
      </c>
      <c r="D181" s="4">
        <v>2.5146219397093219</v>
      </c>
      <c r="E181" s="4">
        <v>1.927540343072609</v>
      </c>
    </row>
    <row r="182" spans="1:5" x14ac:dyDescent="0.25">
      <c r="A182" s="3">
        <v>42916</v>
      </c>
      <c r="B182" s="4">
        <v>1.7856650278045048</v>
      </c>
      <c r="C182" s="4">
        <v>1.8115463488697008</v>
      </c>
      <c r="D182" s="4">
        <v>2.5547353683983327</v>
      </c>
      <c r="E182" s="4">
        <v>3.7921630548507501</v>
      </c>
    </row>
    <row r="183" spans="1:5" x14ac:dyDescent="0.25">
      <c r="A183" s="3">
        <v>43008</v>
      </c>
      <c r="B183" s="4">
        <v>1.799027700521928</v>
      </c>
      <c r="C183" s="4">
        <v>1.8322249339516548</v>
      </c>
      <c r="D183" s="4">
        <v>2.624429069295247</v>
      </c>
      <c r="E183" s="4">
        <v>3.114755122773194</v>
      </c>
    </row>
    <row r="184" spans="1:5" x14ac:dyDescent="0.25">
      <c r="A184" s="3">
        <v>43100</v>
      </c>
      <c r="B184" s="4">
        <v>1.8091240790105489</v>
      </c>
      <c r="C184" s="4">
        <v>1.8417335772975527</v>
      </c>
      <c r="D184" s="4">
        <v>2.657358660698482</v>
      </c>
      <c r="E184" s="4">
        <v>3.0477930329365854</v>
      </c>
    </row>
    <row r="185" spans="1:5" x14ac:dyDescent="0.25">
      <c r="A185" s="3">
        <v>43190</v>
      </c>
      <c r="B185" s="4">
        <v>1.8226250224185729</v>
      </c>
      <c r="C185" s="4">
        <v>1.872191350557993</v>
      </c>
      <c r="D185" s="4">
        <v>2.7015883999444066</v>
      </c>
      <c r="E185" s="4">
        <v>4.5986095962512685</v>
      </c>
    </row>
    <row r="186" spans="1:5" x14ac:dyDescent="0.25">
      <c r="A186" s="3">
        <v>43281</v>
      </c>
      <c r="B186" s="4">
        <v>1.8378158356343592</v>
      </c>
      <c r="C186" s="4">
        <v>1.8870481490702287</v>
      </c>
      <c r="D186" s="4">
        <v>2.7264806605332339</v>
      </c>
      <c r="E186" s="4">
        <v>3.4153310227765799</v>
      </c>
    </row>
    <row r="187" spans="1:5" x14ac:dyDescent="0.25">
      <c r="A187" s="3">
        <v>43373</v>
      </c>
      <c r="B187" s="4">
        <v>1.8517015454422523</v>
      </c>
      <c r="C187" s="4">
        <v>1.8915043354548415</v>
      </c>
      <c r="D187" s="4">
        <v>2.7082607320545882</v>
      </c>
      <c r="E187" s="4">
        <v>2.3072105676731569</v>
      </c>
    </row>
    <row r="188" spans="1:5" x14ac:dyDescent="0.25">
      <c r="A188" s="3">
        <v>43465</v>
      </c>
      <c r="B188" s="4">
        <v>1.8633328698913003</v>
      </c>
      <c r="C188" s="4">
        <v>1.900312502945088</v>
      </c>
      <c r="D188" s="4">
        <v>2.7120889641928887</v>
      </c>
      <c r="E188" s="4">
        <v>2.5630646511665578</v>
      </c>
    </row>
    <row r="189" spans="1:5" x14ac:dyDescent="0.25">
      <c r="A189" s="3">
        <v>43555</v>
      </c>
      <c r="B189" s="4">
        <v>1.8770813489567995</v>
      </c>
      <c r="C189" s="4">
        <v>1.9139802459104753</v>
      </c>
      <c r="D189" s="4">
        <v>2.679002538820241</v>
      </c>
      <c r="E189" s="4">
        <v>1.5464599440735638</v>
      </c>
    </row>
    <row r="190" spans="1:5" x14ac:dyDescent="0.25">
      <c r="A190" s="3">
        <v>43646</v>
      </c>
      <c r="B190" s="4">
        <v>1.8938735927888324</v>
      </c>
      <c r="C190" s="4">
        <v>1.935777521838574</v>
      </c>
      <c r="D190" s="4">
        <v>2.7225385752269031</v>
      </c>
      <c r="E190" s="4">
        <v>1.3101195819624545</v>
      </c>
    </row>
    <row r="191" spans="1:5" x14ac:dyDescent="0.25">
      <c r="A191" s="3">
        <v>43738</v>
      </c>
      <c r="B191" s="4">
        <v>1.9094583458826431</v>
      </c>
      <c r="C191" s="4">
        <v>1.9568204715056163</v>
      </c>
      <c r="D191" s="4">
        <v>2.7215777125232168</v>
      </c>
      <c r="E191" s="4">
        <v>2.9048316530318141</v>
      </c>
    </row>
    <row r="192" spans="1:5" x14ac:dyDescent="0.25">
      <c r="A192" s="3">
        <v>43830</v>
      </c>
      <c r="B192" s="4">
        <v>1.9269619430848204</v>
      </c>
      <c r="C192" s="4">
        <v>1.968069648069261</v>
      </c>
      <c r="D192" s="4">
        <v>2.7536532563242124</v>
      </c>
      <c r="E192" s="4">
        <v>2.4275547342570203</v>
      </c>
    </row>
    <row r="193" spans="1:5" x14ac:dyDescent="0.25">
      <c r="A193" s="3">
        <v>43921</v>
      </c>
      <c r="B193" s="4">
        <v>1.9423005906480864</v>
      </c>
      <c r="C193" s="4">
        <v>1.9580604918030462</v>
      </c>
      <c r="D193" s="4">
        <v>2.7687306831865435</v>
      </c>
      <c r="E193" s="4">
        <v>0.93339915687853381</v>
      </c>
    </row>
    <row r="194" spans="1:5" x14ac:dyDescent="0.25">
      <c r="A194" s="3">
        <v>44012</v>
      </c>
      <c r="B194" s="4">
        <v>1.9454181219508631</v>
      </c>
      <c r="C194" s="4">
        <v>1.9770309617590143</v>
      </c>
      <c r="D194" s="4">
        <v>2.7884428854747654</v>
      </c>
      <c r="E194" s="4">
        <v>2.8484338504544571</v>
      </c>
    </row>
    <row r="195" spans="1:5" x14ac:dyDescent="0.25">
      <c r="A195" s="3">
        <v>44104</v>
      </c>
      <c r="B195" s="4">
        <v>1.9584859452027785</v>
      </c>
      <c r="C195" s="4">
        <v>2.0581015720995599</v>
      </c>
      <c r="D195" s="4">
        <v>2.9069920465437185</v>
      </c>
      <c r="E195" s="4">
        <v>4.5248062467589945</v>
      </c>
    </row>
    <row r="196" spans="1:5" x14ac:dyDescent="0.25">
      <c r="A196" s="3">
        <v>44196</v>
      </c>
      <c r="B196" s="4">
        <v>2.0220528907173088</v>
      </c>
      <c r="C196" s="4">
        <v>2.1335675377186623</v>
      </c>
      <c r="D196" s="4">
        <v>2.997121189587324</v>
      </c>
      <c r="E196" s="4">
        <v>8.2760967319655201</v>
      </c>
    </row>
    <row r="197" spans="1:5" x14ac:dyDescent="0.25">
      <c r="A197" s="3">
        <v>44286</v>
      </c>
      <c r="B197" s="4">
        <v>2.0397891983342187</v>
      </c>
      <c r="C197" s="4">
        <v>2.197662313885933</v>
      </c>
      <c r="D197" s="4">
        <v>3.102493603410446</v>
      </c>
      <c r="E197" s="4">
        <v>11.297402701644321</v>
      </c>
    </row>
    <row r="198" spans="1:5" x14ac:dyDescent="0.25">
      <c r="A198" s="3">
        <v>44377</v>
      </c>
      <c r="B198" s="4">
        <v>2.0590568978380062</v>
      </c>
      <c r="C198" s="4">
        <v>2.244297585550282</v>
      </c>
      <c r="D198" s="4">
        <v>3.1226893585649731</v>
      </c>
      <c r="E198" s="4">
        <v>11.307235655973159</v>
      </c>
    </row>
    <row r="199" spans="1:5" x14ac:dyDescent="0.25">
      <c r="A199" s="3">
        <v>44469</v>
      </c>
      <c r="B199" s="4">
        <v>2.0670796624550798</v>
      </c>
      <c r="C199" s="4">
        <v>2.2792481869092955</v>
      </c>
      <c r="D199" s="4">
        <v>3.2048937454634601</v>
      </c>
      <c r="E199" s="4">
        <v>8.4882867441016696</v>
      </c>
    </row>
    <row r="200" spans="1:5" x14ac:dyDescent="0.25">
      <c r="A200" s="3">
        <v>44561</v>
      </c>
      <c r="B200" s="4">
        <v>2.0423733730621016</v>
      </c>
      <c r="C200" s="4">
        <v>2.3016792375981341</v>
      </c>
      <c r="D200" s="4">
        <v>3.2285928672226762</v>
      </c>
      <c r="E200" s="4">
        <v>4.4906720868155725</v>
      </c>
    </row>
    <row r="201" spans="1:5" x14ac:dyDescent="0.25">
      <c r="A201" s="3">
        <v>44651</v>
      </c>
      <c r="B201" s="4">
        <v>2.0763324244148831</v>
      </c>
      <c r="C201" s="4">
        <v>2.3141934666655111</v>
      </c>
      <c r="D201" s="4">
        <v>3.2600596081081754</v>
      </c>
      <c r="E201" s="4">
        <v>0.26776117768523289</v>
      </c>
    </row>
    <row r="202" spans="1:5" x14ac:dyDescent="0.25">
      <c r="A202" s="3">
        <v>44742</v>
      </c>
      <c r="B202" s="4">
        <v>2.0962191226939546</v>
      </c>
      <c r="C202" s="4">
        <v>2.2892605263370776</v>
      </c>
      <c r="D202" s="4">
        <v>3.2566964240423921</v>
      </c>
      <c r="E202" s="4">
        <v>-5.0131280677676031</v>
      </c>
    </row>
    <row r="203" spans="1:5" x14ac:dyDescent="0.25">
      <c r="A203" s="3">
        <v>44834</v>
      </c>
      <c r="B203" s="4">
        <v>2.1391348728245654</v>
      </c>
      <c r="C203" s="4">
        <v>2.2328355080088027</v>
      </c>
      <c r="D203" s="4">
        <v>3.1365124776570759</v>
      </c>
      <c r="E203" s="4">
        <v>-9.933739638667916</v>
      </c>
    </row>
    <row r="204" spans="1:5" x14ac:dyDescent="0.25">
      <c r="A204" s="3">
        <v>44926</v>
      </c>
      <c r="B204" s="4">
        <v>2.1846609299020523</v>
      </c>
      <c r="C204" s="4">
        <v>2.1707527525135566</v>
      </c>
      <c r="D204" s="4">
        <v>3.0882800184049848</v>
      </c>
      <c r="E204" s="4">
        <v>-13.347286205559982</v>
      </c>
    </row>
    <row r="205" spans="1:5" x14ac:dyDescent="0.25">
      <c r="A205" s="3">
        <v>45016</v>
      </c>
      <c r="B205" s="4">
        <v>2.2556555905618092</v>
      </c>
      <c r="C205" s="4">
        <v>2.1802412987417417</v>
      </c>
      <c r="D205" s="4">
        <v>3.0573812866099401</v>
      </c>
      <c r="E205" s="4">
        <v>-11.847694147201459</v>
      </c>
    </row>
    <row r="206" spans="1:5" x14ac:dyDescent="0.25">
      <c r="A206" s="3">
        <v>45107</v>
      </c>
      <c r="B206" s="4">
        <v>2.2913601091375635</v>
      </c>
      <c r="C206" s="4">
        <v>2.2149445290393075</v>
      </c>
      <c r="D206" s="4">
        <v>3.1430829340935755</v>
      </c>
      <c r="E206" s="4">
        <v>-6.5763492021553738</v>
      </c>
    </row>
  </sheetData>
  <mergeCells count="4">
    <mergeCell ref="A1:E1"/>
    <mergeCell ref="B3:E3"/>
    <mergeCell ref="B6:D6"/>
    <mergeCell ref="B2:E2"/>
  </mergeCells>
  <hyperlinks>
    <hyperlink ref="E4" location="Indhold!A1" display="Tilbage til Indhold" xr:uid="{00000000-0004-0000-2100-00000000000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18"/>
  <dimension ref="A1:E226"/>
  <sheetViews>
    <sheetView workbookViewId="0">
      <selection sqref="A1:D1"/>
    </sheetView>
  </sheetViews>
  <sheetFormatPr defaultColWidth="9.140625" defaultRowHeight="13.5" x14ac:dyDescent="0.25"/>
  <cols>
    <col min="1" max="1" width="11" style="8" bestFit="1" customWidth="1"/>
    <col min="2" max="2" width="23.5703125" style="8" bestFit="1" customWidth="1"/>
    <col min="3" max="3" width="17.140625" style="8" customWidth="1"/>
    <col min="4" max="4" width="14.85546875" style="8" bestFit="1" customWidth="1"/>
    <col min="5" max="5" width="23.42578125" style="8" customWidth="1"/>
    <col min="6" max="16384" width="9.140625" style="8"/>
  </cols>
  <sheetData>
    <row r="1" spans="1:5" ht="26.25" customHeight="1" thickBot="1" x14ac:dyDescent="0.3">
      <c r="A1" s="101" t="s">
        <v>119</v>
      </c>
      <c r="B1" s="102"/>
      <c r="C1" s="102"/>
      <c r="D1" s="102"/>
      <c r="E1" s="19"/>
    </row>
    <row r="2" spans="1:5" ht="29.25" customHeight="1" x14ac:dyDescent="0.25">
      <c r="A2" s="11" t="s">
        <v>24</v>
      </c>
      <c r="B2" s="104" t="s">
        <v>42</v>
      </c>
      <c r="C2" s="104"/>
      <c r="D2" s="104"/>
      <c r="E2" s="14"/>
    </row>
    <row r="3" spans="1:5" ht="15" customHeight="1" x14ac:dyDescent="0.25">
      <c r="A3" s="12" t="s">
        <v>25</v>
      </c>
      <c r="B3" s="118" t="s">
        <v>41</v>
      </c>
      <c r="C3" s="118"/>
      <c r="D3" s="118"/>
      <c r="E3" s="118"/>
    </row>
    <row r="4" spans="1:5" x14ac:dyDescent="0.25">
      <c r="B4" s="16"/>
      <c r="C4" s="16"/>
      <c r="D4" s="13" t="s">
        <v>35</v>
      </c>
    </row>
    <row r="6" spans="1:5" x14ac:dyDescent="0.25">
      <c r="A6" s="23" t="s">
        <v>33</v>
      </c>
      <c r="B6" s="23" t="s">
        <v>158</v>
      </c>
    </row>
    <row r="7" spans="1:5" x14ac:dyDescent="0.25">
      <c r="A7" s="6">
        <v>26298</v>
      </c>
      <c r="B7" s="7">
        <v>-2.3605366729999999</v>
      </c>
    </row>
    <row r="8" spans="1:5" x14ac:dyDescent="0.25">
      <c r="A8" s="6">
        <v>26389</v>
      </c>
      <c r="B8" s="7">
        <v>-1.6434312292</v>
      </c>
    </row>
    <row r="9" spans="1:5" x14ac:dyDescent="0.25">
      <c r="A9" s="6">
        <v>26480</v>
      </c>
      <c r="B9" s="7">
        <v>-0.90960440063000003</v>
      </c>
    </row>
    <row r="10" spans="1:5" x14ac:dyDescent="0.25">
      <c r="A10" s="6">
        <v>26572</v>
      </c>
      <c r="B10" s="7">
        <v>-0.97247797664000002</v>
      </c>
    </row>
    <row r="11" spans="1:5" x14ac:dyDescent="0.25">
      <c r="A11" s="6">
        <v>26664</v>
      </c>
      <c r="B11" s="7">
        <v>-0.73599313234999997</v>
      </c>
    </row>
    <row r="12" spans="1:5" x14ac:dyDescent="0.25">
      <c r="A12" s="6">
        <v>26754</v>
      </c>
      <c r="B12" s="7">
        <v>-1.0409009279000001</v>
      </c>
    </row>
    <row r="13" spans="1:5" x14ac:dyDescent="0.25">
      <c r="A13" s="6">
        <v>26845</v>
      </c>
      <c r="B13" s="7">
        <v>-1.7798606797000001</v>
      </c>
    </row>
    <row r="14" spans="1:5" x14ac:dyDescent="0.25">
      <c r="A14" s="6">
        <v>26937</v>
      </c>
      <c r="B14" s="7">
        <v>-1.3486634849000001</v>
      </c>
    </row>
    <row r="15" spans="1:5" x14ac:dyDescent="0.25">
      <c r="A15" s="6">
        <v>27029</v>
      </c>
      <c r="B15" s="7">
        <v>-1.8196015495</v>
      </c>
    </row>
    <row r="16" spans="1:5" x14ac:dyDescent="0.25">
      <c r="A16" s="6">
        <v>27119</v>
      </c>
      <c r="B16" s="7">
        <v>-2.9766206096999999</v>
      </c>
    </row>
    <row r="17" spans="1:2" x14ac:dyDescent="0.25">
      <c r="A17" s="6">
        <v>27210</v>
      </c>
      <c r="B17" s="7">
        <v>-3.4538263103000002</v>
      </c>
    </row>
    <row r="18" spans="1:2" x14ac:dyDescent="0.25">
      <c r="A18" s="6">
        <v>27302</v>
      </c>
      <c r="B18" s="7">
        <v>-4.1323929081999999</v>
      </c>
    </row>
    <row r="19" spans="1:2" x14ac:dyDescent="0.25">
      <c r="A19" s="6">
        <v>27394</v>
      </c>
      <c r="B19" s="7">
        <v>-3.5615715974</v>
      </c>
    </row>
    <row r="20" spans="1:2" x14ac:dyDescent="0.25">
      <c r="A20" s="6">
        <v>27484</v>
      </c>
      <c r="B20" s="7">
        <v>-2.1225989830000001</v>
      </c>
    </row>
    <row r="21" spans="1:2" x14ac:dyDescent="0.25">
      <c r="A21" s="6">
        <v>27575</v>
      </c>
      <c r="B21" s="7">
        <v>-1.0455458636999999</v>
      </c>
    </row>
    <row r="22" spans="1:2" x14ac:dyDescent="0.25">
      <c r="A22" s="6">
        <v>27667</v>
      </c>
      <c r="B22" s="7">
        <v>-0.76126989415000001</v>
      </c>
    </row>
    <row r="23" spans="1:2" x14ac:dyDescent="0.25">
      <c r="A23" s="6">
        <v>27759</v>
      </c>
      <c r="B23" s="7">
        <v>-1.5780983082</v>
      </c>
    </row>
    <row r="24" spans="1:2" x14ac:dyDescent="0.25">
      <c r="A24" s="6">
        <v>27850</v>
      </c>
      <c r="B24" s="7">
        <v>-2.7273695008000001</v>
      </c>
    </row>
    <row r="25" spans="1:2" x14ac:dyDescent="0.25">
      <c r="A25" s="6">
        <v>27941</v>
      </c>
      <c r="B25" s="7">
        <v>-3.8507194851</v>
      </c>
    </row>
    <row r="26" spans="1:2" x14ac:dyDescent="0.25">
      <c r="A26" s="6">
        <v>28033</v>
      </c>
      <c r="B26" s="7">
        <v>-4.6736349334999998</v>
      </c>
    </row>
    <row r="27" spans="1:2" x14ac:dyDescent="0.25">
      <c r="A27" s="6">
        <v>28125</v>
      </c>
      <c r="B27" s="7">
        <v>-4.8363006571999998</v>
      </c>
    </row>
    <row r="28" spans="1:2" x14ac:dyDescent="0.25">
      <c r="A28" s="6">
        <v>28215</v>
      </c>
      <c r="B28" s="7">
        <v>-5.0051251305999997</v>
      </c>
    </row>
    <row r="29" spans="1:2" x14ac:dyDescent="0.25">
      <c r="A29" s="6">
        <v>28306</v>
      </c>
      <c r="B29" s="7">
        <v>-4.7792851560000003</v>
      </c>
    </row>
    <row r="30" spans="1:2" x14ac:dyDescent="0.25">
      <c r="A30" s="6">
        <v>28398</v>
      </c>
      <c r="B30" s="7">
        <v>-4.3934976109999999</v>
      </c>
    </row>
    <row r="31" spans="1:2" x14ac:dyDescent="0.25">
      <c r="A31" s="6">
        <v>28490</v>
      </c>
      <c r="B31" s="7">
        <v>-3.7847645912000001</v>
      </c>
    </row>
    <row r="32" spans="1:2" x14ac:dyDescent="0.25">
      <c r="A32" s="6">
        <v>28580</v>
      </c>
      <c r="B32" s="7">
        <v>-2.9405957655999999</v>
      </c>
    </row>
    <row r="33" spans="1:2" x14ac:dyDescent="0.25">
      <c r="A33" s="6">
        <v>28671</v>
      </c>
      <c r="B33" s="7">
        <v>-2.4121639121</v>
      </c>
    </row>
    <row r="34" spans="1:2" x14ac:dyDescent="0.25">
      <c r="A34" s="6">
        <v>28763</v>
      </c>
      <c r="B34" s="7">
        <v>-2.1301615272999999</v>
      </c>
    </row>
    <row r="35" spans="1:2" x14ac:dyDescent="0.25">
      <c r="A35" s="6">
        <v>28855</v>
      </c>
      <c r="B35" s="7">
        <v>-2.3191344312000002</v>
      </c>
    </row>
    <row r="36" spans="1:2" x14ac:dyDescent="0.25">
      <c r="A36" s="6">
        <v>28945</v>
      </c>
      <c r="B36" s="7">
        <v>-2.8951258345999999</v>
      </c>
    </row>
    <row r="37" spans="1:2" x14ac:dyDescent="0.25">
      <c r="A37" s="6">
        <v>29036</v>
      </c>
      <c r="B37" s="7">
        <v>-3.6373554230999998</v>
      </c>
    </row>
    <row r="38" spans="1:2" x14ac:dyDescent="0.25">
      <c r="A38" s="6">
        <v>29128</v>
      </c>
      <c r="B38" s="7">
        <v>-4.2822675746999996</v>
      </c>
    </row>
    <row r="39" spans="1:2" x14ac:dyDescent="0.25">
      <c r="A39" s="6">
        <v>29220</v>
      </c>
      <c r="B39" s="7">
        <v>-4.5358490505000004</v>
      </c>
    </row>
    <row r="40" spans="1:2" x14ac:dyDescent="0.25">
      <c r="A40" s="6">
        <v>29311</v>
      </c>
      <c r="B40" s="7">
        <v>-4.9380561093999997</v>
      </c>
    </row>
    <row r="41" spans="1:2" x14ac:dyDescent="0.25">
      <c r="A41" s="6">
        <v>29402</v>
      </c>
      <c r="B41" s="7">
        <v>-4.8280284468000003</v>
      </c>
    </row>
    <row r="42" spans="1:2" x14ac:dyDescent="0.25">
      <c r="A42" s="6">
        <v>29494</v>
      </c>
      <c r="B42" s="7">
        <v>-4.1568213433999999</v>
      </c>
    </row>
    <row r="43" spans="1:2" x14ac:dyDescent="0.25">
      <c r="A43" s="6">
        <v>29586</v>
      </c>
      <c r="B43" s="7">
        <v>-3.2884841530000002</v>
      </c>
    </row>
    <row r="44" spans="1:2" x14ac:dyDescent="0.25">
      <c r="A44" s="6">
        <v>29676</v>
      </c>
      <c r="B44" s="7">
        <v>-2.2481796818999999</v>
      </c>
    </row>
    <row r="45" spans="1:2" x14ac:dyDescent="0.25">
      <c r="A45" s="6">
        <v>29767</v>
      </c>
      <c r="B45" s="7">
        <v>-1.6332702471</v>
      </c>
    </row>
    <row r="46" spans="1:2" x14ac:dyDescent="0.25">
      <c r="A46" s="6">
        <v>29859</v>
      </c>
      <c r="B46" s="7">
        <v>-1.763932952</v>
      </c>
    </row>
    <row r="47" spans="1:2" x14ac:dyDescent="0.25">
      <c r="A47" s="6">
        <v>29951</v>
      </c>
      <c r="B47" s="7">
        <v>-2.4190866204999999</v>
      </c>
    </row>
    <row r="48" spans="1:2" x14ac:dyDescent="0.25">
      <c r="A48" s="6">
        <v>30041</v>
      </c>
      <c r="B48" s="7">
        <v>-2.8623487667999998</v>
      </c>
    </row>
    <row r="49" spans="1:2" x14ac:dyDescent="0.25">
      <c r="A49" s="6">
        <v>30132</v>
      </c>
      <c r="B49" s="7">
        <v>-3.4031288136</v>
      </c>
    </row>
    <row r="50" spans="1:2" x14ac:dyDescent="0.25">
      <c r="A50" s="6">
        <v>30224</v>
      </c>
      <c r="B50" s="7">
        <v>-3.7225939934999999</v>
      </c>
    </row>
    <row r="51" spans="1:2" x14ac:dyDescent="0.25">
      <c r="A51" s="6">
        <v>30316</v>
      </c>
      <c r="B51" s="7">
        <v>-3.7868503466000001</v>
      </c>
    </row>
    <row r="52" spans="1:2" x14ac:dyDescent="0.25">
      <c r="A52" s="6">
        <v>30406</v>
      </c>
      <c r="B52" s="7">
        <v>-3.3255725150000002</v>
      </c>
    </row>
    <row r="53" spans="1:2" x14ac:dyDescent="0.25">
      <c r="A53" s="6">
        <v>30497</v>
      </c>
      <c r="B53" s="7">
        <v>-2.9684018376000001</v>
      </c>
    </row>
    <row r="54" spans="1:2" x14ac:dyDescent="0.25">
      <c r="A54" s="6">
        <v>30589</v>
      </c>
      <c r="B54" s="7">
        <v>-2.5737647976</v>
      </c>
    </row>
    <row r="55" spans="1:2" x14ac:dyDescent="0.25">
      <c r="A55" s="6">
        <v>30681</v>
      </c>
      <c r="B55" s="7">
        <v>-2.3467198128</v>
      </c>
    </row>
    <row r="56" spans="1:2" x14ac:dyDescent="0.25">
      <c r="A56" s="6">
        <v>30772</v>
      </c>
      <c r="B56" s="7">
        <v>-2.7698553042</v>
      </c>
    </row>
    <row r="57" spans="1:2" x14ac:dyDescent="0.25">
      <c r="A57" s="6">
        <v>30863</v>
      </c>
      <c r="B57" s="7">
        <v>-2.8984331498000002</v>
      </c>
    </row>
    <row r="58" spans="1:2" x14ac:dyDescent="0.25">
      <c r="A58" s="6">
        <v>30955</v>
      </c>
      <c r="B58" s="7">
        <v>-3.0103625653999999</v>
      </c>
    </row>
    <row r="59" spans="1:2" x14ac:dyDescent="0.25">
      <c r="A59" s="6">
        <v>31047</v>
      </c>
      <c r="B59" s="7">
        <v>-3.0653563756</v>
      </c>
    </row>
    <row r="60" spans="1:2" x14ac:dyDescent="0.25">
      <c r="A60" s="6">
        <v>31137</v>
      </c>
      <c r="B60" s="7">
        <v>-3.3960527335999999</v>
      </c>
    </row>
    <row r="61" spans="1:2" x14ac:dyDescent="0.25">
      <c r="A61" s="6">
        <v>31228</v>
      </c>
      <c r="B61" s="7">
        <v>-3.4703881847</v>
      </c>
    </row>
    <row r="62" spans="1:2" x14ac:dyDescent="0.25">
      <c r="A62" s="6">
        <v>31320</v>
      </c>
      <c r="B62" s="7">
        <v>-3.7176547495999999</v>
      </c>
    </row>
    <row r="63" spans="1:2" x14ac:dyDescent="0.25">
      <c r="A63" s="6">
        <v>31412</v>
      </c>
      <c r="B63" s="7">
        <v>-4.2451480139999997</v>
      </c>
    </row>
    <row r="64" spans="1:2" x14ac:dyDescent="0.25">
      <c r="A64" s="6">
        <v>31502</v>
      </c>
      <c r="B64" s="7">
        <v>-4.3243634328000002</v>
      </c>
    </row>
    <row r="65" spans="1:2" x14ac:dyDescent="0.25">
      <c r="A65" s="6">
        <v>31593</v>
      </c>
      <c r="B65" s="7">
        <v>-5.0323512565000001</v>
      </c>
    </row>
    <row r="66" spans="1:2" x14ac:dyDescent="0.25">
      <c r="A66" s="6">
        <v>31685</v>
      </c>
      <c r="B66" s="7">
        <v>-5.4366467479000002</v>
      </c>
    </row>
    <row r="67" spans="1:2" x14ac:dyDescent="0.25">
      <c r="A67" s="6">
        <v>31777</v>
      </c>
      <c r="B67" s="7">
        <v>-5.2524860100000001</v>
      </c>
    </row>
    <row r="68" spans="1:2" x14ac:dyDescent="0.25">
      <c r="A68" s="6">
        <v>31867</v>
      </c>
      <c r="B68" s="7">
        <v>-4.5690912884000001</v>
      </c>
    </row>
    <row r="69" spans="1:2" x14ac:dyDescent="0.25">
      <c r="A69" s="6">
        <v>31958</v>
      </c>
      <c r="B69" s="7">
        <v>-3.7143450768999999</v>
      </c>
    </row>
    <row r="70" spans="1:2" x14ac:dyDescent="0.25">
      <c r="A70" s="6">
        <v>32050</v>
      </c>
      <c r="B70" s="7">
        <v>-3.0390761792999998</v>
      </c>
    </row>
    <row r="71" spans="1:2" x14ac:dyDescent="0.25">
      <c r="A71" s="6">
        <v>32142</v>
      </c>
      <c r="B71" s="7">
        <v>-2.7736754233999998</v>
      </c>
    </row>
    <row r="72" spans="1:2" x14ac:dyDescent="0.25">
      <c r="A72" s="6">
        <v>32233</v>
      </c>
      <c r="B72" s="7">
        <v>-2.4343960968</v>
      </c>
    </row>
    <row r="73" spans="1:2" x14ac:dyDescent="0.25">
      <c r="A73" s="6">
        <v>32324</v>
      </c>
      <c r="B73" s="7">
        <v>-2.2607948304000001</v>
      </c>
    </row>
    <row r="74" spans="1:2" x14ac:dyDescent="0.25">
      <c r="A74" s="6">
        <v>32416</v>
      </c>
      <c r="B74" s="7">
        <v>-1.8765879673000001</v>
      </c>
    </row>
    <row r="75" spans="1:2" x14ac:dyDescent="0.25">
      <c r="A75" s="6">
        <v>32508</v>
      </c>
      <c r="B75" s="7">
        <v>-1.1717076256000001</v>
      </c>
    </row>
    <row r="76" spans="1:2" x14ac:dyDescent="0.25">
      <c r="A76" s="6">
        <v>32598</v>
      </c>
      <c r="B76" s="7">
        <v>-1.3283681222999999</v>
      </c>
    </row>
    <row r="77" spans="1:2" x14ac:dyDescent="0.25">
      <c r="A77" s="6">
        <v>32689</v>
      </c>
      <c r="B77" s="7">
        <v>-1.0610789682999999</v>
      </c>
    </row>
    <row r="78" spans="1:2" x14ac:dyDescent="0.25">
      <c r="A78" s="6">
        <v>32781</v>
      </c>
      <c r="B78" s="7">
        <v>-1.2171033406</v>
      </c>
    </row>
    <row r="79" spans="1:2" x14ac:dyDescent="0.25">
      <c r="A79" s="6">
        <v>32873</v>
      </c>
      <c r="B79" s="7">
        <v>-1.2386780873000001</v>
      </c>
    </row>
    <row r="80" spans="1:2" x14ac:dyDescent="0.25">
      <c r="A80" s="6">
        <v>32963</v>
      </c>
      <c r="B80" s="7">
        <v>-0.70760454869</v>
      </c>
    </row>
    <row r="81" spans="1:2" x14ac:dyDescent="0.25">
      <c r="A81" s="6">
        <v>33054</v>
      </c>
      <c r="B81" s="7">
        <v>-0.27553328341</v>
      </c>
    </row>
    <row r="82" spans="1:2" x14ac:dyDescent="0.25">
      <c r="A82" s="6">
        <v>33146</v>
      </c>
      <c r="B82" s="7">
        <v>0.37640423940000001</v>
      </c>
    </row>
    <row r="83" spans="1:2" x14ac:dyDescent="0.25">
      <c r="A83" s="6">
        <v>33238</v>
      </c>
      <c r="B83" s="7">
        <v>0.67686363250000003</v>
      </c>
    </row>
    <row r="84" spans="1:2" x14ac:dyDescent="0.25">
      <c r="A84" s="6">
        <v>33328</v>
      </c>
      <c r="B84" s="7">
        <v>0.72472584639000004</v>
      </c>
    </row>
    <row r="85" spans="1:2" x14ac:dyDescent="0.25">
      <c r="A85" s="6">
        <v>33419</v>
      </c>
      <c r="B85" s="7">
        <v>0.75110290736999996</v>
      </c>
    </row>
    <row r="86" spans="1:2" x14ac:dyDescent="0.25">
      <c r="A86" s="6">
        <v>33511</v>
      </c>
      <c r="B86" s="7">
        <v>0.95878459896000001</v>
      </c>
    </row>
    <row r="87" spans="1:2" x14ac:dyDescent="0.25">
      <c r="A87" s="6">
        <v>33603</v>
      </c>
      <c r="B87" s="7">
        <v>0.83099164700000006</v>
      </c>
    </row>
    <row r="88" spans="1:2" x14ac:dyDescent="0.25">
      <c r="A88" s="6">
        <v>33694</v>
      </c>
      <c r="B88" s="7">
        <v>1.5011042112999999</v>
      </c>
    </row>
    <row r="89" spans="1:2" x14ac:dyDescent="0.25">
      <c r="A89" s="6">
        <v>33785</v>
      </c>
      <c r="B89" s="7">
        <v>1.8589780291</v>
      </c>
    </row>
    <row r="90" spans="1:2" x14ac:dyDescent="0.25">
      <c r="A90" s="6">
        <v>33877</v>
      </c>
      <c r="B90" s="7">
        <v>2.2238885202000001</v>
      </c>
    </row>
    <row r="91" spans="1:2" x14ac:dyDescent="0.25">
      <c r="A91" s="6">
        <v>33969</v>
      </c>
      <c r="B91" s="7">
        <v>2.1504508874999999</v>
      </c>
    </row>
    <row r="92" spans="1:2" x14ac:dyDescent="0.25">
      <c r="A92" s="6">
        <v>34059</v>
      </c>
      <c r="B92" s="7">
        <v>1.9128353164</v>
      </c>
    </row>
    <row r="93" spans="1:2" x14ac:dyDescent="0.25">
      <c r="A93" s="6">
        <v>34150</v>
      </c>
      <c r="B93" s="7">
        <v>2.1891817093000001</v>
      </c>
    </row>
    <row r="94" spans="1:2" x14ac:dyDescent="0.25">
      <c r="A94" s="6">
        <v>34242</v>
      </c>
      <c r="B94" s="7">
        <v>2.0322942526999999</v>
      </c>
    </row>
    <row r="95" spans="1:2" x14ac:dyDescent="0.25">
      <c r="A95" s="6">
        <v>34334</v>
      </c>
      <c r="B95" s="7">
        <v>2.9194809279</v>
      </c>
    </row>
    <row r="96" spans="1:2" x14ac:dyDescent="0.25">
      <c r="A96" s="6">
        <v>34424</v>
      </c>
      <c r="B96" s="7">
        <v>3.0031694091999999</v>
      </c>
    </row>
    <row r="97" spans="1:2" x14ac:dyDescent="0.25">
      <c r="A97" s="6">
        <v>34515</v>
      </c>
      <c r="B97" s="7">
        <v>2.466001635</v>
      </c>
    </row>
    <row r="98" spans="1:2" x14ac:dyDescent="0.25">
      <c r="A98" s="6">
        <v>34607</v>
      </c>
      <c r="B98" s="7">
        <v>2.0568182123000001</v>
      </c>
    </row>
    <row r="99" spans="1:2" x14ac:dyDescent="0.25">
      <c r="A99" s="6">
        <v>34699</v>
      </c>
      <c r="B99" s="7">
        <v>1.5264555161</v>
      </c>
    </row>
    <row r="100" spans="1:2" x14ac:dyDescent="0.25">
      <c r="A100" s="6">
        <v>34789</v>
      </c>
      <c r="B100" s="7">
        <v>1.7903092784000001</v>
      </c>
    </row>
    <row r="101" spans="1:2" x14ac:dyDescent="0.25">
      <c r="A101" s="6">
        <v>34880</v>
      </c>
      <c r="B101" s="7">
        <v>1.4803248787000001</v>
      </c>
    </row>
    <row r="102" spans="1:2" x14ac:dyDescent="0.25">
      <c r="A102" s="6">
        <v>34972</v>
      </c>
      <c r="B102" s="7">
        <v>1.0730688244</v>
      </c>
    </row>
    <row r="103" spans="1:2" x14ac:dyDescent="0.25">
      <c r="A103" s="6">
        <v>35064</v>
      </c>
      <c r="B103" s="7">
        <v>0.7495356957</v>
      </c>
    </row>
    <row r="104" spans="1:2" x14ac:dyDescent="0.25">
      <c r="A104" s="6">
        <v>35155</v>
      </c>
      <c r="B104" s="7">
        <v>0.64212925376999996</v>
      </c>
    </row>
    <row r="105" spans="1:2" x14ac:dyDescent="0.25">
      <c r="A105" s="6">
        <v>35246</v>
      </c>
      <c r="B105" s="7">
        <v>1.1119849227</v>
      </c>
    </row>
    <row r="106" spans="1:2" x14ac:dyDescent="0.25">
      <c r="A106" s="6">
        <v>35338</v>
      </c>
      <c r="B106" s="7">
        <v>1.1759275999000001</v>
      </c>
    </row>
    <row r="107" spans="1:2" x14ac:dyDescent="0.25">
      <c r="A107" s="6">
        <v>35430</v>
      </c>
      <c r="B107" s="7">
        <v>1.3023914801000001</v>
      </c>
    </row>
    <row r="108" spans="1:2" x14ac:dyDescent="0.25">
      <c r="A108" s="6">
        <v>35520</v>
      </c>
      <c r="B108" s="7">
        <v>0.93036252509999995</v>
      </c>
    </row>
    <row r="109" spans="1:2" x14ac:dyDescent="0.25">
      <c r="A109" s="6">
        <v>35611</v>
      </c>
      <c r="B109" s="7">
        <v>0.40564043360000002</v>
      </c>
    </row>
    <row r="110" spans="1:2" x14ac:dyDescent="0.25">
      <c r="A110" s="6">
        <v>35703</v>
      </c>
      <c r="B110" s="7">
        <v>0.59694937160999995</v>
      </c>
    </row>
    <row r="111" spans="1:2" x14ac:dyDescent="0.25">
      <c r="A111" s="6">
        <v>35795</v>
      </c>
      <c r="B111" s="7">
        <v>0.64746283238000002</v>
      </c>
    </row>
    <row r="112" spans="1:2" x14ac:dyDescent="0.25">
      <c r="A112" s="6">
        <v>35885</v>
      </c>
      <c r="B112" s="7">
        <v>1.8529187435E-2</v>
      </c>
    </row>
    <row r="113" spans="1:2" x14ac:dyDescent="0.25">
      <c r="A113" s="6">
        <v>35976</v>
      </c>
      <c r="B113" s="7">
        <v>-0.36052042485000002</v>
      </c>
    </row>
    <row r="114" spans="1:2" x14ac:dyDescent="0.25">
      <c r="A114" s="6">
        <v>36068</v>
      </c>
      <c r="B114" s="7">
        <v>-0.15313852282000001</v>
      </c>
    </row>
    <row r="115" spans="1:2" x14ac:dyDescent="0.25">
      <c r="A115" s="6">
        <v>36160</v>
      </c>
      <c r="B115" s="7">
        <v>-0.70069202900000005</v>
      </c>
    </row>
    <row r="116" spans="1:2" x14ac:dyDescent="0.25">
      <c r="A116" s="6">
        <v>36250</v>
      </c>
      <c r="B116" s="7">
        <v>3.7458998431999999E-2</v>
      </c>
    </row>
    <row r="117" spans="1:2" x14ac:dyDescent="0.25">
      <c r="A117" s="6">
        <v>36341</v>
      </c>
      <c r="B117" s="7">
        <v>1.0650660028000001</v>
      </c>
    </row>
    <row r="118" spans="1:2" x14ac:dyDescent="0.25">
      <c r="A118" s="6">
        <v>36433</v>
      </c>
      <c r="B118" s="7">
        <v>1.1407809474999999</v>
      </c>
    </row>
    <row r="119" spans="1:2" x14ac:dyDescent="0.25">
      <c r="A119" s="6">
        <v>36525</v>
      </c>
      <c r="B119" s="7">
        <v>2.2106159638</v>
      </c>
    </row>
    <row r="120" spans="1:2" x14ac:dyDescent="0.25">
      <c r="A120" s="6">
        <v>36616</v>
      </c>
      <c r="B120" s="7">
        <v>1.6735926509000001</v>
      </c>
    </row>
    <row r="121" spans="1:2" x14ac:dyDescent="0.25">
      <c r="A121" s="6">
        <v>36707</v>
      </c>
      <c r="B121" s="7">
        <v>1.1406015730000001</v>
      </c>
    </row>
    <row r="122" spans="1:2" x14ac:dyDescent="0.25">
      <c r="A122" s="6">
        <v>36799</v>
      </c>
      <c r="B122" s="7">
        <v>1.3353972521999999</v>
      </c>
    </row>
    <row r="123" spans="1:2" x14ac:dyDescent="0.25">
      <c r="A123" s="6">
        <v>36891</v>
      </c>
      <c r="B123" s="7">
        <v>1.6181101936</v>
      </c>
    </row>
    <row r="124" spans="1:2" x14ac:dyDescent="0.25">
      <c r="A124" s="6">
        <v>36981</v>
      </c>
      <c r="B124" s="7">
        <v>2.6612859968999998</v>
      </c>
    </row>
    <row r="125" spans="1:2" x14ac:dyDescent="0.25">
      <c r="A125" s="6">
        <v>37072</v>
      </c>
      <c r="B125" s="7">
        <v>3.3835673305</v>
      </c>
    </row>
    <row r="126" spans="1:2" x14ac:dyDescent="0.25">
      <c r="A126" s="6">
        <v>37164</v>
      </c>
      <c r="B126" s="7">
        <v>3.5426776515</v>
      </c>
    </row>
    <row r="127" spans="1:2" x14ac:dyDescent="0.25">
      <c r="A127" s="6">
        <v>37256</v>
      </c>
      <c r="B127" s="7">
        <v>3.221266612</v>
      </c>
    </row>
    <row r="128" spans="1:2" x14ac:dyDescent="0.25">
      <c r="A128" s="6">
        <v>37346</v>
      </c>
      <c r="B128" s="7">
        <v>2.7166022706000001</v>
      </c>
    </row>
    <row r="129" spans="1:2" x14ac:dyDescent="0.25">
      <c r="A129" s="6">
        <v>37437</v>
      </c>
      <c r="B129" s="7">
        <v>2.8384918063</v>
      </c>
    </row>
    <row r="130" spans="1:2" x14ac:dyDescent="0.25">
      <c r="A130" s="6">
        <v>37529</v>
      </c>
      <c r="B130" s="7">
        <v>2.7926980307</v>
      </c>
    </row>
    <row r="131" spans="1:2" x14ac:dyDescent="0.25">
      <c r="A131" s="6">
        <v>37621</v>
      </c>
      <c r="B131" s="7">
        <v>3.0143826056999998</v>
      </c>
    </row>
    <row r="132" spans="1:2" x14ac:dyDescent="0.25">
      <c r="A132" s="6">
        <v>37711</v>
      </c>
      <c r="B132" s="7">
        <v>3.3331733337</v>
      </c>
    </row>
    <row r="133" spans="1:2" x14ac:dyDescent="0.25">
      <c r="A133" s="6">
        <v>37802</v>
      </c>
      <c r="B133" s="7">
        <v>3.2755833612999998</v>
      </c>
    </row>
    <row r="134" spans="1:2" x14ac:dyDescent="0.25">
      <c r="A134" s="6">
        <v>37894</v>
      </c>
      <c r="B134" s="7">
        <v>3.5652043332000001</v>
      </c>
    </row>
    <row r="135" spans="1:2" x14ac:dyDescent="0.25">
      <c r="A135" s="6">
        <v>37986</v>
      </c>
      <c r="B135" s="7">
        <v>3.5278395077</v>
      </c>
    </row>
    <row r="136" spans="1:2" x14ac:dyDescent="0.25">
      <c r="A136" s="6">
        <v>38077</v>
      </c>
      <c r="B136" s="7">
        <v>3.7823453552999999</v>
      </c>
    </row>
    <row r="137" spans="1:2" x14ac:dyDescent="0.25">
      <c r="A137" s="6">
        <v>38168</v>
      </c>
      <c r="B137" s="7">
        <v>3.7659272683</v>
      </c>
    </row>
    <row r="138" spans="1:2" x14ac:dyDescent="0.25">
      <c r="A138" s="6">
        <v>38260</v>
      </c>
      <c r="B138" s="7">
        <v>3.3080204975999998</v>
      </c>
    </row>
    <row r="139" spans="1:2" x14ac:dyDescent="0.25">
      <c r="A139" s="6">
        <v>38352</v>
      </c>
      <c r="B139" s="7">
        <v>3.1610588667999999</v>
      </c>
    </row>
    <row r="140" spans="1:2" x14ac:dyDescent="0.25">
      <c r="A140" s="6">
        <v>38442</v>
      </c>
      <c r="B140" s="7">
        <v>3.0333634692999998</v>
      </c>
    </row>
    <row r="141" spans="1:2" x14ac:dyDescent="0.25">
      <c r="A141" s="6">
        <v>38533</v>
      </c>
      <c r="B141" s="7">
        <v>3.2659077906</v>
      </c>
    </row>
    <row r="142" spans="1:2" x14ac:dyDescent="0.25">
      <c r="A142" s="6">
        <v>38625</v>
      </c>
      <c r="B142" s="7">
        <v>3.9485107235000001</v>
      </c>
    </row>
    <row r="143" spans="1:2" x14ac:dyDescent="0.25">
      <c r="A143" s="6">
        <v>38717</v>
      </c>
      <c r="B143" s="7">
        <v>4.1916303044000003</v>
      </c>
    </row>
    <row r="144" spans="1:2" x14ac:dyDescent="0.25">
      <c r="A144" s="6">
        <v>38807</v>
      </c>
      <c r="B144" s="7">
        <v>4.2897923995999996</v>
      </c>
    </row>
    <row r="145" spans="1:2" x14ac:dyDescent="0.25">
      <c r="A145" s="6">
        <v>38898</v>
      </c>
      <c r="B145" s="7">
        <v>3.9200295996999999</v>
      </c>
    </row>
    <row r="146" spans="1:2" x14ac:dyDescent="0.25">
      <c r="A146" s="6">
        <v>38990</v>
      </c>
      <c r="B146" s="7">
        <v>3.7243570016</v>
      </c>
    </row>
    <row r="147" spans="1:2" x14ac:dyDescent="0.25">
      <c r="A147" s="6">
        <v>39082</v>
      </c>
      <c r="B147" s="7">
        <v>3.3302592460999998</v>
      </c>
    </row>
    <row r="148" spans="1:2" x14ac:dyDescent="0.25">
      <c r="A148" s="6">
        <v>39172</v>
      </c>
      <c r="B148" s="7">
        <v>2.3819326473000002</v>
      </c>
    </row>
    <row r="149" spans="1:2" x14ac:dyDescent="0.25">
      <c r="A149" s="6">
        <v>39263</v>
      </c>
      <c r="B149" s="7">
        <v>2.0281548142000001</v>
      </c>
    </row>
    <row r="150" spans="1:2" x14ac:dyDescent="0.25">
      <c r="A150" s="6">
        <v>39355</v>
      </c>
      <c r="B150" s="7">
        <v>1.3779332834</v>
      </c>
    </row>
    <row r="151" spans="1:2" x14ac:dyDescent="0.25">
      <c r="A151" s="6">
        <v>39447</v>
      </c>
      <c r="B151" s="7">
        <v>1.4375378828000001</v>
      </c>
    </row>
    <row r="152" spans="1:2" x14ac:dyDescent="0.25">
      <c r="A152" s="6">
        <v>39538</v>
      </c>
      <c r="B152" s="7">
        <v>2.0154026056999998</v>
      </c>
    </row>
    <row r="153" spans="1:2" x14ac:dyDescent="0.25">
      <c r="A153" s="6">
        <v>39629</v>
      </c>
      <c r="B153" s="7">
        <v>2.5645132565000002</v>
      </c>
    </row>
    <row r="154" spans="1:2" x14ac:dyDescent="0.25">
      <c r="A154" s="6">
        <v>39721</v>
      </c>
      <c r="B154" s="7">
        <v>3.0868851910999999</v>
      </c>
    </row>
    <row r="155" spans="1:2" x14ac:dyDescent="0.25">
      <c r="A155" s="6">
        <v>39813</v>
      </c>
      <c r="B155" s="7">
        <v>2.9128100459000001</v>
      </c>
    </row>
    <row r="156" spans="1:2" x14ac:dyDescent="0.25">
      <c r="A156" s="6">
        <v>39903</v>
      </c>
      <c r="B156" s="7">
        <v>3.130584985</v>
      </c>
    </row>
    <row r="157" spans="1:2" x14ac:dyDescent="0.25">
      <c r="A157" s="6">
        <v>39994</v>
      </c>
      <c r="B157" s="7">
        <v>3.204008967</v>
      </c>
    </row>
    <row r="158" spans="1:2" x14ac:dyDescent="0.25">
      <c r="A158" s="6">
        <v>40086</v>
      </c>
      <c r="B158" s="7">
        <v>3.0435594664000001</v>
      </c>
    </row>
    <row r="159" spans="1:2" x14ac:dyDescent="0.25">
      <c r="A159" s="6">
        <v>40178</v>
      </c>
      <c r="B159" s="7">
        <v>3.4666180931000001</v>
      </c>
    </row>
    <row r="160" spans="1:2" x14ac:dyDescent="0.25">
      <c r="A160" s="6">
        <v>40268</v>
      </c>
      <c r="B160" s="7">
        <v>4.1160128894000003</v>
      </c>
    </row>
    <row r="161" spans="1:2" x14ac:dyDescent="0.25">
      <c r="A161" s="6">
        <v>40359</v>
      </c>
      <c r="B161" s="7">
        <v>4.6579938890000001</v>
      </c>
    </row>
    <row r="162" spans="1:2" x14ac:dyDescent="0.25">
      <c r="A162" s="6">
        <v>40451</v>
      </c>
      <c r="B162" s="7">
        <v>5.6969575249000002</v>
      </c>
    </row>
    <row r="163" spans="1:2" x14ac:dyDescent="0.25">
      <c r="A163" s="6">
        <v>40543</v>
      </c>
      <c r="B163" s="7">
        <v>6.5586190293</v>
      </c>
    </row>
    <row r="164" spans="1:2" x14ac:dyDescent="0.25">
      <c r="A164" s="6">
        <v>40633</v>
      </c>
      <c r="B164" s="7">
        <v>7.0214318803999998</v>
      </c>
    </row>
    <row r="165" spans="1:2" x14ac:dyDescent="0.25">
      <c r="A165" s="6">
        <v>40724</v>
      </c>
      <c r="B165" s="7">
        <v>7.1021250581000004</v>
      </c>
    </row>
    <row r="166" spans="1:2" x14ac:dyDescent="0.25">
      <c r="A166" s="6">
        <v>40816</v>
      </c>
      <c r="B166" s="7">
        <v>6.7885000665000002</v>
      </c>
    </row>
    <row r="167" spans="1:2" x14ac:dyDescent="0.25">
      <c r="A167" s="6">
        <v>40908</v>
      </c>
      <c r="B167" s="7">
        <v>6.5849702207999998</v>
      </c>
    </row>
    <row r="168" spans="1:2" x14ac:dyDescent="0.25">
      <c r="A168" s="6">
        <v>40999</v>
      </c>
      <c r="B168" s="7">
        <v>5.8413024407999998</v>
      </c>
    </row>
    <row r="169" spans="1:2" x14ac:dyDescent="0.25">
      <c r="A169" s="6">
        <v>41090</v>
      </c>
      <c r="B169" s="7">
        <v>6.1400520419999998</v>
      </c>
    </row>
    <row r="170" spans="1:2" x14ac:dyDescent="0.25">
      <c r="A170" s="6">
        <v>41182</v>
      </c>
      <c r="B170" s="7">
        <v>6.3270114748999999</v>
      </c>
    </row>
    <row r="171" spans="1:2" x14ac:dyDescent="0.25">
      <c r="A171" s="6">
        <v>41274</v>
      </c>
      <c r="B171" s="7">
        <v>6.2791211728</v>
      </c>
    </row>
    <row r="172" spans="1:2" x14ac:dyDescent="0.25">
      <c r="A172" s="6">
        <v>41364</v>
      </c>
      <c r="B172" s="7">
        <v>6.8119627513000003</v>
      </c>
    </row>
    <row r="173" spans="1:2" x14ac:dyDescent="0.25">
      <c r="A173" s="6">
        <v>41455</v>
      </c>
      <c r="B173" s="7">
        <v>6.9684395259</v>
      </c>
    </row>
    <row r="174" spans="1:2" x14ac:dyDescent="0.25">
      <c r="A174" s="6">
        <v>41547</v>
      </c>
      <c r="B174" s="7">
        <v>7.2484646155999997</v>
      </c>
    </row>
    <row r="175" spans="1:2" x14ac:dyDescent="0.25">
      <c r="A175" s="6">
        <v>41639</v>
      </c>
      <c r="B175" s="7">
        <v>7.7584702059000001</v>
      </c>
    </row>
    <row r="176" spans="1:2" x14ac:dyDescent="0.25">
      <c r="A176" s="6">
        <v>41729</v>
      </c>
      <c r="B176" s="7">
        <v>7.9488357284999998</v>
      </c>
    </row>
    <row r="177" spans="1:2" x14ac:dyDescent="0.25">
      <c r="A177" s="6">
        <v>41820</v>
      </c>
      <c r="B177" s="7">
        <v>7.9236356836999997</v>
      </c>
    </row>
    <row r="178" spans="1:2" x14ac:dyDescent="0.25">
      <c r="A178" s="6">
        <v>41912</v>
      </c>
      <c r="B178" s="7">
        <v>8.4574629735000002</v>
      </c>
    </row>
    <row r="179" spans="1:2" x14ac:dyDescent="0.25">
      <c r="A179" s="6">
        <v>42004</v>
      </c>
      <c r="B179" s="7">
        <v>8.9159729592999994</v>
      </c>
    </row>
    <row r="180" spans="1:2" x14ac:dyDescent="0.25">
      <c r="A180" s="6">
        <v>42094</v>
      </c>
      <c r="B180" s="7">
        <v>9.3303826898000004</v>
      </c>
    </row>
    <row r="181" spans="1:2" x14ac:dyDescent="0.25">
      <c r="A181" s="6">
        <v>42185</v>
      </c>
      <c r="B181" s="7">
        <v>9.1683977265000003</v>
      </c>
    </row>
    <row r="182" spans="1:2" x14ac:dyDescent="0.25">
      <c r="A182" s="6">
        <v>42277</v>
      </c>
      <c r="B182" s="7">
        <v>8.8376836615999999</v>
      </c>
    </row>
    <row r="183" spans="1:2" x14ac:dyDescent="0.25">
      <c r="A183" s="6">
        <v>42369</v>
      </c>
      <c r="B183" s="7">
        <v>8.2470864098999996</v>
      </c>
    </row>
    <row r="184" spans="1:2" x14ac:dyDescent="0.25">
      <c r="A184" s="6">
        <v>42460</v>
      </c>
      <c r="B184" s="7">
        <v>7.6504308426999996</v>
      </c>
    </row>
    <row r="185" spans="1:2" x14ac:dyDescent="0.25">
      <c r="A185" s="6">
        <v>42551</v>
      </c>
      <c r="B185" s="7">
        <v>7.814984323</v>
      </c>
    </row>
    <row r="186" spans="1:2" x14ac:dyDescent="0.25">
      <c r="A186" s="6">
        <v>42643</v>
      </c>
      <c r="B186" s="7">
        <v>7.2546220578999998</v>
      </c>
    </row>
    <row r="187" spans="1:2" x14ac:dyDescent="0.25">
      <c r="A187" s="6">
        <v>42735</v>
      </c>
      <c r="B187" s="7">
        <v>7.7637632514000003</v>
      </c>
    </row>
    <row r="188" spans="1:2" x14ac:dyDescent="0.25">
      <c r="A188" s="6">
        <v>42825</v>
      </c>
      <c r="B188" s="7">
        <v>8.1467230700000002</v>
      </c>
    </row>
    <row r="189" spans="1:2" x14ac:dyDescent="0.25">
      <c r="A189" s="6">
        <v>42916</v>
      </c>
      <c r="B189" s="7">
        <v>8.3517412252999996</v>
      </c>
    </row>
    <row r="190" spans="1:2" x14ac:dyDescent="0.25">
      <c r="A190" s="6">
        <v>43008</v>
      </c>
      <c r="B190" s="7">
        <v>8.6299876615999995</v>
      </c>
    </row>
    <row r="191" spans="1:2" x14ac:dyDescent="0.25">
      <c r="A191" s="6">
        <v>43100</v>
      </c>
      <c r="B191" s="7">
        <v>8.0109337249999992</v>
      </c>
    </row>
    <row r="192" spans="1:2" x14ac:dyDescent="0.25">
      <c r="A192" s="6">
        <v>43190</v>
      </c>
      <c r="B192" s="7">
        <v>7.4984315814000002</v>
      </c>
    </row>
    <row r="193" spans="1:2" x14ac:dyDescent="0.25">
      <c r="A193" s="6">
        <v>43281</v>
      </c>
      <c r="B193" s="7">
        <v>6.5935272467999999</v>
      </c>
    </row>
    <row r="194" spans="1:2" x14ac:dyDescent="0.25">
      <c r="A194" s="6">
        <v>43373</v>
      </c>
      <c r="B194" s="7">
        <v>6.8668533655999999</v>
      </c>
    </row>
    <row r="195" spans="1:2" x14ac:dyDescent="0.25">
      <c r="A195" s="6">
        <v>43465</v>
      </c>
      <c r="B195" s="7">
        <v>7.2680235325</v>
      </c>
    </row>
    <row r="196" spans="1:2" x14ac:dyDescent="0.25">
      <c r="A196" s="6">
        <v>43555</v>
      </c>
      <c r="B196" s="7">
        <v>7.2523082924000004</v>
      </c>
    </row>
    <row r="197" spans="1:2" x14ac:dyDescent="0.25">
      <c r="A197" s="6">
        <v>43646</v>
      </c>
      <c r="B197" s="7">
        <v>8.3109912075000008</v>
      </c>
    </row>
    <row r="198" spans="1:2" x14ac:dyDescent="0.25">
      <c r="A198" s="6">
        <v>43738</v>
      </c>
      <c r="B198" s="7">
        <v>8.4088176021999992</v>
      </c>
    </row>
    <row r="199" spans="1:2" x14ac:dyDescent="0.25">
      <c r="A199" s="6">
        <v>43830</v>
      </c>
      <c r="B199" s="7">
        <v>8.4624781606999999</v>
      </c>
    </row>
    <row r="200" spans="1:2" x14ac:dyDescent="0.25">
      <c r="A200" s="6">
        <v>43921</v>
      </c>
      <c r="B200" s="7">
        <v>8.9344189589000003</v>
      </c>
    </row>
    <row r="201" spans="1:2" x14ac:dyDescent="0.25">
      <c r="A201" s="6">
        <v>44012</v>
      </c>
      <c r="B201" s="7">
        <v>8.9468678178999994</v>
      </c>
    </row>
    <row r="202" spans="1:2" x14ac:dyDescent="0.25">
      <c r="A202" s="6">
        <v>44104</v>
      </c>
      <c r="B202" s="7">
        <v>8.8332505982999994</v>
      </c>
    </row>
    <row r="203" spans="1:2" x14ac:dyDescent="0.25">
      <c r="A203" s="6">
        <v>44196</v>
      </c>
      <c r="B203" s="7">
        <v>8.1256455260999996</v>
      </c>
    </row>
    <row r="204" spans="1:2" x14ac:dyDescent="0.25">
      <c r="A204" s="6">
        <v>44286</v>
      </c>
      <c r="B204" s="7">
        <v>8.3223359027000008</v>
      </c>
    </row>
    <row r="205" spans="1:2" x14ac:dyDescent="0.25">
      <c r="A205" s="6">
        <v>44377</v>
      </c>
      <c r="B205" s="7">
        <v>7.9837219416999998</v>
      </c>
    </row>
    <row r="206" spans="1:2" x14ac:dyDescent="0.25">
      <c r="A206" s="6">
        <v>44469</v>
      </c>
      <c r="B206" s="7">
        <v>8.1525745233000002</v>
      </c>
    </row>
    <row r="207" spans="1:2" x14ac:dyDescent="0.25">
      <c r="A207" s="6">
        <v>44561</v>
      </c>
      <c r="B207" s="7">
        <v>9.1200452882</v>
      </c>
    </row>
    <row r="208" spans="1:2" x14ac:dyDescent="0.25">
      <c r="A208" s="6">
        <v>44651</v>
      </c>
      <c r="B208" s="7">
        <v>9.5538877960999997</v>
      </c>
    </row>
    <row r="209" spans="1:2" x14ac:dyDescent="0.25">
      <c r="A209" s="6">
        <v>44742</v>
      </c>
      <c r="B209" s="7">
        <v>10.741986105000001</v>
      </c>
    </row>
    <row r="210" spans="1:2" x14ac:dyDescent="0.25">
      <c r="A210" s="6">
        <v>44834</v>
      </c>
      <c r="B210" s="7">
        <v>12.563764792000001</v>
      </c>
    </row>
    <row r="211" spans="1:2" x14ac:dyDescent="0.25">
      <c r="A211" s="6">
        <v>44926</v>
      </c>
      <c r="B211" s="7">
        <v>13.327322240999999</v>
      </c>
    </row>
    <row r="212" spans="1:2" x14ac:dyDescent="0.25">
      <c r="A212" s="6">
        <v>45016</v>
      </c>
      <c r="B212" s="7">
        <v>13.474247573</v>
      </c>
    </row>
    <row r="213" spans="1:2" x14ac:dyDescent="0.25">
      <c r="A213" s="6">
        <v>45107</v>
      </c>
      <c r="B213" s="7">
        <v>12.862010314999999</v>
      </c>
    </row>
    <row r="214" spans="1:2" x14ac:dyDescent="0.25">
      <c r="A214" s="10"/>
    </row>
    <row r="215" spans="1:2" x14ac:dyDescent="0.25">
      <c r="A215" s="10"/>
    </row>
    <row r="216" spans="1:2" x14ac:dyDescent="0.25">
      <c r="A216" s="10"/>
    </row>
    <row r="217" spans="1:2" x14ac:dyDescent="0.25">
      <c r="A217" s="10"/>
    </row>
    <row r="218" spans="1:2" x14ac:dyDescent="0.25">
      <c r="A218" s="10"/>
    </row>
    <row r="219" spans="1:2" x14ac:dyDescent="0.25">
      <c r="A219" s="10"/>
    </row>
    <row r="220" spans="1:2" x14ac:dyDescent="0.25">
      <c r="A220" s="10"/>
    </row>
    <row r="221" spans="1:2" x14ac:dyDescent="0.25">
      <c r="A221" s="10"/>
    </row>
    <row r="222" spans="1:2" x14ac:dyDescent="0.25">
      <c r="A222" s="10"/>
    </row>
    <row r="223" spans="1:2" x14ac:dyDescent="0.25">
      <c r="A223" s="10"/>
    </row>
    <row r="224" spans="1:2" x14ac:dyDescent="0.25">
      <c r="A224" s="10"/>
    </row>
    <row r="225" spans="1:1" x14ac:dyDescent="0.25">
      <c r="A225" s="10"/>
    </row>
    <row r="226" spans="1:1" x14ac:dyDescent="0.25">
      <c r="A226" s="10"/>
    </row>
  </sheetData>
  <mergeCells count="3">
    <mergeCell ref="B3:E3"/>
    <mergeCell ref="A1:D1"/>
    <mergeCell ref="B2:D2"/>
  </mergeCells>
  <hyperlinks>
    <hyperlink ref="D4" location="Indhold!A1" display="Tilbage til Indhold" xr:uid="{00000000-0004-0000-2300-000000000000}"/>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19"/>
  <dimension ref="A1:H220"/>
  <sheetViews>
    <sheetView workbookViewId="0">
      <selection sqref="A1:E1"/>
    </sheetView>
  </sheetViews>
  <sheetFormatPr defaultColWidth="9.140625" defaultRowHeight="13.5" x14ac:dyDescent="0.25"/>
  <cols>
    <col min="1" max="1" width="11" style="8" bestFit="1" customWidth="1"/>
    <col min="2" max="2" width="25" style="8" bestFit="1" customWidth="1"/>
    <col min="3" max="3" width="14.7109375" style="8" bestFit="1" customWidth="1"/>
    <col min="4" max="4" width="31.28515625" style="8" bestFit="1" customWidth="1"/>
    <col min="5" max="5" width="29.7109375" style="8" bestFit="1" customWidth="1"/>
    <col min="6" max="8" width="9.140625" style="8"/>
    <col min="9" max="9" width="14.85546875" style="8" bestFit="1" customWidth="1"/>
    <col min="10" max="11" width="14.5703125" style="8" bestFit="1" customWidth="1"/>
    <col min="12" max="12" width="17.7109375" style="8" bestFit="1" customWidth="1"/>
    <col min="13" max="13" width="32.85546875" style="8" bestFit="1" customWidth="1"/>
    <col min="14" max="14" width="25.140625" style="8" customWidth="1"/>
    <col min="15" max="15" width="5.28515625" style="8" bestFit="1" customWidth="1"/>
    <col min="16" max="16384" width="9.140625" style="8"/>
  </cols>
  <sheetData>
    <row r="1" spans="1:8" ht="26.25" customHeight="1" thickBot="1" x14ac:dyDescent="0.3">
      <c r="A1" s="101" t="s">
        <v>120</v>
      </c>
      <c r="B1" s="102"/>
      <c r="C1" s="102"/>
      <c r="D1" s="102"/>
      <c r="E1" s="102"/>
      <c r="F1" s="19"/>
      <c r="G1" s="19"/>
      <c r="H1" s="19"/>
    </row>
    <row r="2" spans="1:8" ht="74.25" customHeight="1" x14ac:dyDescent="0.25">
      <c r="A2" s="11" t="s">
        <v>24</v>
      </c>
      <c r="B2" s="104" t="s">
        <v>37</v>
      </c>
      <c r="C2" s="104"/>
      <c r="D2" s="104"/>
      <c r="E2" s="104"/>
      <c r="F2" s="14"/>
      <c r="G2" s="14"/>
      <c r="H2" s="14"/>
    </row>
    <row r="3" spans="1:8" ht="20.25" customHeight="1" x14ac:dyDescent="0.25">
      <c r="A3" s="12" t="s">
        <v>25</v>
      </c>
      <c r="B3" s="116" t="s">
        <v>39</v>
      </c>
      <c r="C3" s="116"/>
      <c r="D3" s="116"/>
      <c r="E3" s="116"/>
      <c r="F3" s="15"/>
      <c r="G3" s="15"/>
      <c r="H3" s="15"/>
    </row>
    <row r="4" spans="1:8" x14ac:dyDescent="0.25">
      <c r="B4" s="16"/>
      <c r="C4" s="16"/>
      <c r="D4" s="16"/>
      <c r="E4" s="13" t="s">
        <v>35</v>
      </c>
      <c r="F4" s="16"/>
    </row>
    <row r="5" spans="1:8" x14ac:dyDescent="0.25">
      <c r="A5" s="17"/>
      <c r="B5" s="18"/>
      <c r="C5" s="18"/>
      <c r="D5" s="114"/>
      <c r="E5" s="114"/>
    </row>
    <row r="6" spans="1:8" x14ac:dyDescent="0.25">
      <c r="A6" s="20" t="s">
        <v>33</v>
      </c>
      <c r="B6" s="21" t="s">
        <v>165</v>
      </c>
      <c r="C6" s="21" t="s">
        <v>36</v>
      </c>
      <c r="D6" s="22" t="s">
        <v>38</v>
      </c>
      <c r="E6" s="22" t="s">
        <v>75</v>
      </c>
    </row>
    <row r="7" spans="1:8" x14ac:dyDescent="0.25">
      <c r="A7" s="6">
        <v>25658</v>
      </c>
      <c r="B7" s="7">
        <v>2.4676233564961194</v>
      </c>
      <c r="C7" s="7">
        <f>IF(B7&gt;2,IF(B7&lt;10,B7*0.3125-0.625,F_Referencesats[[#This Row],[Øvre grænse for referencesats]]),F_Referencesats[[#This Row],[Nedre grænse for referencesats]])</f>
        <v>0.14613229890503732</v>
      </c>
      <c r="D7" s="23">
        <v>0</v>
      </c>
      <c r="E7" s="23">
        <v>2.5</v>
      </c>
    </row>
    <row r="8" spans="1:8" x14ac:dyDescent="0.25">
      <c r="A8" s="6">
        <v>25749</v>
      </c>
      <c r="B8" s="7">
        <v>1.617955779507227</v>
      </c>
      <c r="C8" s="7">
        <f>IF(B8&gt;2,IF(B8&lt;10,B8*0.3125-0.625,F_Referencesats[[#This Row],[Øvre grænse for referencesats]]),F_Referencesats[[#This Row],[Nedre grænse for referencesats]])</f>
        <v>0</v>
      </c>
      <c r="D8" s="23">
        <v>0</v>
      </c>
      <c r="E8" s="23">
        <v>2.5</v>
      </c>
    </row>
    <row r="9" spans="1:8" x14ac:dyDescent="0.25">
      <c r="A9" s="6">
        <v>25841</v>
      </c>
      <c r="B9" s="7">
        <v>1.0058168082112502</v>
      </c>
      <c r="C9" s="7">
        <f>IF(B9&gt;2,IF(B9&lt;10,B9*0.3125-0.625,F_Referencesats[[#This Row],[Øvre grænse for referencesats]]),F_Referencesats[[#This Row],[Nedre grænse for referencesats]])</f>
        <v>0</v>
      </c>
      <c r="D9" s="23">
        <v>0</v>
      </c>
      <c r="E9" s="23">
        <v>2.5</v>
      </c>
    </row>
    <row r="10" spans="1:8" x14ac:dyDescent="0.25">
      <c r="A10" s="6">
        <v>25933</v>
      </c>
      <c r="B10" s="7">
        <v>0.33270772633220247</v>
      </c>
      <c r="C10" s="7">
        <f>IF(B10&gt;2,IF(B10&lt;10,B10*0.3125-0.625,F_Referencesats[[#This Row],[Øvre grænse for referencesats]]),F_Referencesats[[#This Row],[Nedre grænse for referencesats]])</f>
        <v>0</v>
      </c>
      <c r="D10" s="23">
        <v>0</v>
      </c>
      <c r="E10" s="23">
        <v>2.5</v>
      </c>
    </row>
    <row r="11" spans="1:8" x14ac:dyDescent="0.25">
      <c r="A11" s="6">
        <v>26023</v>
      </c>
      <c r="B11" s="7">
        <v>0.20304435454390557</v>
      </c>
      <c r="C11" s="7">
        <f>IF(B11&gt;2,IF(B11&lt;10,B11*0.3125-0.625,F_Referencesats[[#This Row],[Øvre grænse for referencesats]]),F_Referencesats[[#This Row],[Nedre grænse for referencesats]])</f>
        <v>0</v>
      </c>
      <c r="D11" s="23">
        <v>0</v>
      </c>
      <c r="E11" s="23">
        <v>2.5</v>
      </c>
    </row>
    <row r="12" spans="1:8" x14ac:dyDescent="0.25">
      <c r="A12" s="6">
        <v>26114</v>
      </c>
      <c r="B12" s="7">
        <v>0.46523031155902572</v>
      </c>
      <c r="C12" s="7">
        <f>IF(B12&gt;2,IF(B12&lt;10,B12*0.3125-0.625,F_Referencesats[[#This Row],[Øvre grænse for referencesats]]),F_Referencesats[[#This Row],[Nedre grænse for referencesats]])</f>
        <v>0</v>
      </c>
      <c r="D12" s="23">
        <v>0</v>
      </c>
      <c r="E12" s="23">
        <v>2.5</v>
      </c>
    </row>
    <row r="13" spans="1:8" x14ac:dyDescent="0.25">
      <c r="A13" s="6">
        <v>26206</v>
      </c>
      <c r="B13" s="7">
        <v>-0.56437169525364084</v>
      </c>
      <c r="C13" s="7">
        <f>IF(B13&gt;2,IF(B13&lt;10,B13*0.3125-0.625,F_Referencesats[[#This Row],[Øvre grænse for referencesats]]),F_Referencesats[[#This Row],[Nedre grænse for referencesats]])</f>
        <v>0</v>
      </c>
      <c r="D13" s="23">
        <v>0</v>
      </c>
      <c r="E13" s="23">
        <v>2.5</v>
      </c>
    </row>
    <row r="14" spans="1:8" x14ac:dyDescent="0.25">
      <c r="A14" s="6">
        <v>26298</v>
      </c>
      <c r="B14" s="7">
        <v>-1.7746899977582729</v>
      </c>
      <c r="C14" s="7">
        <f>IF(B14&gt;2,IF(B14&lt;10,B14*0.3125-0.625,F_Referencesats[[#This Row],[Øvre grænse for referencesats]]),F_Referencesats[[#This Row],[Nedre grænse for referencesats]])</f>
        <v>0</v>
      </c>
      <c r="D14" s="23">
        <v>0</v>
      </c>
      <c r="E14" s="23">
        <v>2.5</v>
      </c>
    </row>
    <row r="15" spans="1:8" x14ac:dyDescent="0.25">
      <c r="A15" s="6">
        <v>26389</v>
      </c>
      <c r="B15" s="7">
        <v>-1.7966973098733376</v>
      </c>
      <c r="C15" s="7">
        <f>IF(B15&gt;2,IF(B15&lt;10,B15*0.3125-0.625,F_Referencesats[[#This Row],[Øvre grænse for referencesats]]),F_Referencesats[[#This Row],[Nedre grænse for referencesats]])</f>
        <v>0</v>
      </c>
      <c r="D15" s="23">
        <v>0</v>
      </c>
      <c r="E15" s="23">
        <v>2.5</v>
      </c>
    </row>
    <row r="16" spans="1:8" x14ac:dyDescent="0.25">
      <c r="A16" s="6">
        <v>26480</v>
      </c>
      <c r="B16" s="7">
        <v>-2.0080832513613558</v>
      </c>
      <c r="C16" s="7">
        <f>IF(B16&gt;2,IF(B16&lt;10,B16*0.3125-0.625,F_Referencesats[[#This Row],[Øvre grænse for referencesats]]),F_Referencesats[[#This Row],[Nedre grænse for referencesats]])</f>
        <v>0</v>
      </c>
      <c r="D16" s="23">
        <v>0</v>
      </c>
      <c r="E16" s="23">
        <v>2.5</v>
      </c>
    </row>
    <row r="17" spans="1:5" x14ac:dyDescent="0.25">
      <c r="A17" s="6">
        <v>26572</v>
      </c>
      <c r="B17" s="7">
        <v>-2.1010715017692405</v>
      </c>
      <c r="C17" s="7">
        <f>IF(B17&gt;2,IF(B17&lt;10,B17*0.3125-0.625,F_Referencesats[[#This Row],[Øvre grænse for referencesats]]),F_Referencesats[[#This Row],[Nedre grænse for referencesats]])</f>
        <v>0</v>
      </c>
      <c r="D17" s="23">
        <v>0</v>
      </c>
      <c r="E17" s="23">
        <v>2.5</v>
      </c>
    </row>
    <row r="18" spans="1:5" x14ac:dyDescent="0.25">
      <c r="A18" s="6">
        <v>26664</v>
      </c>
      <c r="B18" s="7">
        <v>-1.9572570829122071</v>
      </c>
      <c r="C18" s="7">
        <f>IF(B18&gt;2,IF(B18&lt;10,B18*0.3125-0.625,F_Referencesats[[#This Row],[Øvre grænse for referencesats]]),F_Referencesats[[#This Row],[Nedre grænse for referencesats]])</f>
        <v>0</v>
      </c>
      <c r="D18" s="23">
        <v>0</v>
      </c>
      <c r="E18" s="23">
        <v>2.5</v>
      </c>
    </row>
    <row r="19" spans="1:5" x14ac:dyDescent="0.25">
      <c r="A19" s="6">
        <v>26754</v>
      </c>
      <c r="B19" s="7">
        <v>-1.7112615668288242</v>
      </c>
      <c r="C19" s="7">
        <f>IF(B19&gt;2,IF(B19&lt;10,B19*0.3125-0.625,F_Referencesats[[#This Row],[Øvre grænse for referencesats]]),F_Referencesats[[#This Row],[Nedre grænse for referencesats]])</f>
        <v>0</v>
      </c>
      <c r="D19" s="23">
        <v>0</v>
      </c>
      <c r="E19" s="23">
        <v>2.5</v>
      </c>
    </row>
    <row r="20" spans="1:5" x14ac:dyDescent="0.25">
      <c r="A20" s="6">
        <v>26845</v>
      </c>
      <c r="B20" s="7">
        <v>-1.0873639101219084</v>
      </c>
      <c r="C20" s="7">
        <f>IF(B20&gt;2,IF(B20&lt;10,B20*0.3125-0.625,F_Referencesats[[#This Row],[Øvre grænse for referencesats]]),F_Referencesats[[#This Row],[Nedre grænse for referencesats]])</f>
        <v>0</v>
      </c>
      <c r="D20" s="23">
        <v>0</v>
      </c>
      <c r="E20" s="23">
        <v>2.5</v>
      </c>
    </row>
    <row r="21" spans="1:5" x14ac:dyDescent="0.25">
      <c r="A21" s="6">
        <v>26937</v>
      </c>
      <c r="B21" s="7">
        <v>0.49750663733719591</v>
      </c>
      <c r="C21" s="7">
        <f>IF(B21&gt;2,IF(B21&lt;10,B21*0.3125-0.625,F_Referencesats[[#This Row],[Øvre grænse for referencesats]]),F_Referencesats[[#This Row],[Nedre grænse for referencesats]])</f>
        <v>0</v>
      </c>
      <c r="D21" s="23">
        <v>0</v>
      </c>
      <c r="E21" s="23">
        <v>2.5</v>
      </c>
    </row>
    <row r="22" spans="1:5" x14ac:dyDescent="0.25">
      <c r="A22" s="6">
        <v>27029</v>
      </c>
      <c r="B22" s="7">
        <v>0.68720046426683723</v>
      </c>
      <c r="C22" s="7">
        <f>IF(B22&gt;2,IF(B22&lt;10,B22*0.3125-0.625,F_Referencesats[[#This Row],[Øvre grænse for referencesats]]),F_Referencesats[[#This Row],[Nedre grænse for referencesats]])</f>
        <v>0</v>
      </c>
      <c r="D22" s="23">
        <v>0</v>
      </c>
      <c r="E22" s="23">
        <v>2.5</v>
      </c>
    </row>
    <row r="23" spans="1:5" x14ac:dyDescent="0.25">
      <c r="A23" s="6">
        <v>27119</v>
      </c>
      <c r="B23" s="7">
        <v>1.3819159511320009</v>
      </c>
      <c r="C23" s="7">
        <f>IF(B23&gt;2,IF(B23&lt;10,B23*0.3125-0.625,F_Referencesats[[#This Row],[Øvre grænse for referencesats]]),F_Referencesats[[#This Row],[Nedre grænse for referencesats]])</f>
        <v>0</v>
      </c>
      <c r="D23" s="23">
        <v>0</v>
      </c>
      <c r="E23" s="23">
        <v>2.5</v>
      </c>
    </row>
    <row r="24" spans="1:5" x14ac:dyDescent="0.25">
      <c r="A24" s="6">
        <v>27210</v>
      </c>
      <c r="B24" s="7">
        <v>1.3550021650310669</v>
      </c>
      <c r="C24" s="7">
        <f>IF(B24&gt;2,IF(B24&lt;10,B24*0.3125-0.625,F_Referencesats[[#This Row],[Øvre grænse for referencesats]]),F_Referencesats[[#This Row],[Nedre grænse for referencesats]])</f>
        <v>0</v>
      </c>
      <c r="D24" s="23">
        <v>0</v>
      </c>
      <c r="E24" s="23">
        <v>2.5</v>
      </c>
    </row>
    <row r="25" spans="1:5" x14ac:dyDescent="0.25">
      <c r="A25" s="6">
        <v>27302</v>
      </c>
      <c r="B25" s="7">
        <v>1.4670956228942345</v>
      </c>
      <c r="C25" s="7">
        <f>IF(B25&gt;2,IF(B25&lt;10,B25*0.3125-0.625,F_Referencesats[[#This Row],[Øvre grænse for referencesats]]),F_Referencesats[[#This Row],[Nedre grænse for referencesats]])</f>
        <v>0</v>
      </c>
      <c r="D25" s="23">
        <v>0</v>
      </c>
      <c r="E25" s="23">
        <v>2.5</v>
      </c>
    </row>
    <row r="26" spans="1:5" x14ac:dyDescent="0.25">
      <c r="A26" s="6">
        <v>27394</v>
      </c>
      <c r="B26" s="7">
        <v>1.5196971422956835</v>
      </c>
      <c r="C26" s="7">
        <f>IF(B26&gt;2,IF(B26&lt;10,B26*0.3125-0.625,F_Referencesats[[#This Row],[Øvre grænse for referencesats]]),F_Referencesats[[#This Row],[Nedre grænse for referencesats]])</f>
        <v>0</v>
      </c>
      <c r="D26" s="23">
        <v>0</v>
      </c>
      <c r="E26" s="23">
        <v>2.5</v>
      </c>
    </row>
    <row r="27" spans="1:5" x14ac:dyDescent="0.25">
      <c r="A27" s="6">
        <v>27484</v>
      </c>
      <c r="B27" s="7">
        <v>1.1961853374527607</v>
      </c>
      <c r="C27" s="7">
        <f>IF(B27&gt;2,IF(B27&lt;10,B27*0.3125-0.625,F_Referencesats[[#This Row],[Øvre grænse for referencesats]]),F_Referencesats[[#This Row],[Nedre grænse for referencesats]])</f>
        <v>0</v>
      </c>
      <c r="D27" s="23">
        <v>0</v>
      </c>
      <c r="E27" s="23">
        <v>2.5</v>
      </c>
    </row>
    <row r="28" spans="1:5" x14ac:dyDescent="0.25">
      <c r="A28" s="6">
        <v>27575</v>
      </c>
      <c r="B28" s="7">
        <v>1.0152085313857242</v>
      </c>
      <c r="C28" s="7">
        <f>IF(B28&gt;2,IF(B28&lt;10,B28*0.3125-0.625,F_Referencesats[[#This Row],[Øvre grænse for referencesats]]),F_Referencesats[[#This Row],[Nedre grænse for referencesats]])</f>
        <v>0</v>
      </c>
      <c r="D28" s="23">
        <v>0</v>
      </c>
      <c r="E28" s="23">
        <v>2.5</v>
      </c>
    </row>
    <row r="29" spans="1:5" x14ac:dyDescent="0.25">
      <c r="A29" s="6">
        <v>27667</v>
      </c>
      <c r="B29" s="7">
        <v>0.56354442255722859</v>
      </c>
      <c r="C29" s="7">
        <f>IF(B29&gt;2,IF(B29&lt;10,B29*0.3125-0.625,F_Referencesats[[#This Row],[Øvre grænse for referencesats]]),F_Referencesats[[#This Row],[Nedre grænse for referencesats]])</f>
        <v>0</v>
      </c>
      <c r="D29" s="23">
        <v>0</v>
      </c>
      <c r="E29" s="23">
        <v>2.5</v>
      </c>
    </row>
    <row r="30" spans="1:5" x14ac:dyDescent="0.25">
      <c r="A30" s="6">
        <v>27759</v>
      </c>
      <c r="B30" s="7">
        <v>-0.6445522945182347</v>
      </c>
      <c r="C30" s="7">
        <f>IF(B30&gt;2,IF(B30&lt;10,B30*0.3125-0.625,F_Referencesats[[#This Row],[Øvre grænse for referencesats]]),F_Referencesats[[#This Row],[Nedre grænse for referencesats]])</f>
        <v>0</v>
      </c>
      <c r="D30" s="23">
        <v>0</v>
      </c>
      <c r="E30" s="23">
        <v>2.5</v>
      </c>
    </row>
    <row r="31" spans="1:5" x14ac:dyDescent="0.25">
      <c r="A31" s="6">
        <v>27850</v>
      </c>
      <c r="B31" s="7">
        <v>-2.2923214138898373</v>
      </c>
      <c r="C31" s="7">
        <f>IF(B31&gt;2,IF(B31&lt;10,B31*0.3125-0.625,F_Referencesats[[#This Row],[Øvre grænse for referencesats]]),F_Referencesats[[#This Row],[Nedre grænse for referencesats]])</f>
        <v>0</v>
      </c>
      <c r="D31" s="23">
        <v>0</v>
      </c>
      <c r="E31" s="23">
        <v>2.5</v>
      </c>
    </row>
    <row r="32" spans="1:5" x14ac:dyDescent="0.25">
      <c r="A32" s="6">
        <v>27941</v>
      </c>
      <c r="B32" s="7">
        <v>-4.412761374451037</v>
      </c>
      <c r="C32" s="7">
        <f>IF(B32&gt;2,IF(B32&lt;10,B32*0.3125-0.625,F_Referencesats[[#This Row],[Øvre grænse for referencesats]]),F_Referencesats[[#This Row],[Nedre grænse for referencesats]])</f>
        <v>0</v>
      </c>
      <c r="D32" s="23">
        <v>0</v>
      </c>
      <c r="E32" s="23">
        <v>2.5</v>
      </c>
    </row>
    <row r="33" spans="1:5" x14ac:dyDescent="0.25">
      <c r="A33" s="6">
        <v>28033</v>
      </c>
      <c r="B33" s="7">
        <v>-4.7405980265176026</v>
      </c>
      <c r="C33" s="7">
        <f>IF(B33&gt;2,IF(B33&lt;10,B33*0.3125-0.625,F_Referencesats[[#This Row],[Øvre grænse for referencesats]]),F_Referencesats[[#This Row],[Nedre grænse for referencesats]])</f>
        <v>0</v>
      </c>
      <c r="D33" s="23">
        <v>0</v>
      </c>
      <c r="E33" s="23">
        <v>2.5</v>
      </c>
    </row>
    <row r="34" spans="1:5" x14ac:dyDescent="0.25">
      <c r="A34" s="6">
        <v>28125</v>
      </c>
      <c r="B34" s="7">
        <v>-4.8792419090491705</v>
      </c>
      <c r="C34" s="7">
        <f>IF(B34&gt;2,IF(B34&lt;10,B34*0.3125-0.625,F_Referencesats[[#This Row],[Øvre grænse for referencesats]]),F_Referencesats[[#This Row],[Nedre grænse for referencesats]])</f>
        <v>0</v>
      </c>
      <c r="D34" s="23">
        <v>0</v>
      </c>
      <c r="E34" s="23">
        <v>2.5</v>
      </c>
    </row>
    <row r="35" spans="1:5" x14ac:dyDescent="0.25">
      <c r="A35" s="6">
        <v>28215</v>
      </c>
      <c r="B35" s="7">
        <v>-4.2150161618867656</v>
      </c>
      <c r="C35" s="7">
        <f>IF(B35&gt;2,IF(B35&lt;10,B35*0.3125-0.625,F_Referencesats[[#This Row],[Øvre grænse for referencesats]]),F_Referencesats[[#This Row],[Nedre grænse for referencesats]])</f>
        <v>0</v>
      </c>
      <c r="D35" s="23">
        <v>0</v>
      </c>
      <c r="E35" s="23">
        <v>2.5</v>
      </c>
    </row>
    <row r="36" spans="1:5" x14ac:dyDescent="0.25">
      <c r="A36" s="6">
        <v>28306</v>
      </c>
      <c r="B36" s="7">
        <v>-3.4075635184297823</v>
      </c>
      <c r="C36" s="7">
        <f>IF(B36&gt;2,IF(B36&lt;10,B36*0.3125-0.625,F_Referencesats[[#This Row],[Øvre grænse for referencesats]]),F_Referencesats[[#This Row],[Nedre grænse for referencesats]])</f>
        <v>0</v>
      </c>
      <c r="D36" s="23">
        <v>0</v>
      </c>
      <c r="E36" s="23">
        <v>2.5</v>
      </c>
    </row>
    <row r="37" spans="1:5" x14ac:dyDescent="0.25">
      <c r="A37" s="6">
        <v>28398</v>
      </c>
      <c r="B37" s="7">
        <v>-4.7370543375511147</v>
      </c>
      <c r="C37" s="7">
        <f>IF(B37&gt;2,IF(B37&lt;10,B37*0.3125-0.625,F_Referencesats[[#This Row],[Øvre grænse for referencesats]]),F_Referencesats[[#This Row],[Nedre grænse for referencesats]])</f>
        <v>0</v>
      </c>
      <c r="D37" s="23">
        <v>0</v>
      </c>
      <c r="E37" s="23">
        <v>2.5</v>
      </c>
    </row>
    <row r="38" spans="1:5" x14ac:dyDescent="0.25">
      <c r="A38" s="6">
        <v>28490</v>
      </c>
      <c r="B38" s="7">
        <v>-5.4480807074712203</v>
      </c>
      <c r="C38" s="7">
        <f>IF(B38&gt;2,IF(B38&lt;10,B38*0.3125-0.625,F_Referencesats[[#This Row],[Øvre grænse for referencesats]]),F_Referencesats[[#This Row],[Nedre grænse for referencesats]])</f>
        <v>0</v>
      </c>
      <c r="D38" s="23">
        <v>0</v>
      </c>
      <c r="E38" s="23">
        <v>2.5</v>
      </c>
    </row>
    <row r="39" spans="1:5" x14ac:dyDescent="0.25">
      <c r="A39" s="6">
        <v>28580</v>
      </c>
      <c r="B39" s="7">
        <v>-5.8129541185489018</v>
      </c>
      <c r="C39" s="7">
        <f>IF(B39&gt;2,IF(B39&lt;10,B39*0.3125-0.625,F_Referencesats[[#This Row],[Øvre grænse for referencesats]]),F_Referencesats[[#This Row],[Nedre grænse for referencesats]])</f>
        <v>0</v>
      </c>
      <c r="D39" s="23">
        <v>0</v>
      </c>
      <c r="E39" s="23">
        <v>2.5</v>
      </c>
    </row>
    <row r="40" spans="1:5" x14ac:dyDescent="0.25">
      <c r="A40" s="6">
        <v>28671</v>
      </c>
      <c r="B40" s="7">
        <v>-6.353627174575152</v>
      </c>
      <c r="C40" s="7">
        <f>IF(B40&gt;2,IF(B40&lt;10,B40*0.3125-0.625,F_Referencesats[[#This Row],[Øvre grænse for referencesats]]),F_Referencesats[[#This Row],[Nedre grænse for referencesats]])</f>
        <v>0</v>
      </c>
      <c r="D40" s="23">
        <v>0</v>
      </c>
      <c r="E40" s="23">
        <v>2.5</v>
      </c>
    </row>
    <row r="41" spans="1:5" x14ac:dyDescent="0.25">
      <c r="A41" s="6">
        <v>28763</v>
      </c>
      <c r="B41" s="7">
        <v>-6.1454418975049236</v>
      </c>
      <c r="C41" s="7">
        <f>IF(B41&gt;2,IF(B41&lt;10,B41*0.3125-0.625,F_Referencesats[[#This Row],[Øvre grænse for referencesats]]),F_Referencesats[[#This Row],[Nedre grænse for referencesats]])</f>
        <v>0</v>
      </c>
      <c r="D41" s="23">
        <v>0</v>
      </c>
      <c r="E41" s="23">
        <v>2.5</v>
      </c>
    </row>
    <row r="42" spans="1:5" x14ac:dyDescent="0.25">
      <c r="A42" s="6">
        <v>28855</v>
      </c>
      <c r="B42" s="7">
        <v>-5.7252964427749049</v>
      </c>
      <c r="C42" s="7">
        <f>IF(B42&gt;2,IF(B42&lt;10,B42*0.3125-0.625,F_Referencesats[[#This Row],[Øvre grænse for referencesats]]),F_Referencesats[[#This Row],[Nedre grænse for referencesats]])</f>
        <v>0</v>
      </c>
      <c r="D42" s="23">
        <v>0</v>
      </c>
      <c r="E42" s="23">
        <v>2.5</v>
      </c>
    </row>
    <row r="43" spans="1:5" x14ac:dyDescent="0.25">
      <c r="A43" s="6">
        <v>28945</v>
      </c>
      <c r="B43" s="7">
        <v>-5.7314840750894973</v>
      </c>
      <c r="C43" s="7">
        <f>IF(B43&gt;2,IF(B43&lt;10,B43*0.3125-0.625,F_Referencesats[[#This Row],[Øvre grænse for referencesats]]),F_Referencesats[[#This Row],[Nedre grænse for referencesats]])</f>
        <v>0</v>
      </c>
      <c r="D43" s="23">
        <v>0</v>
      </c>
      <c r="E43" s="23">
        <v>2.5</v>
      </c>
    </row>
    <row r="44" spans="1:5" x14ac:dyDescent="0.25">
      <c r="A44" s="6">
        <v>29036</v>
      </c>
      <c r="B44" s="7">
        <v>-5.4198112253130404</v>
      </c>
      <c r="C44" s="7">
        <f>IF(B44&gt;2,IF(B44&lt;10,B44*0.3125-0.625,F_Referencesats[[#This Row],[Øvre grænse for referencesats]]),F_Referencesats[[#This Row],[Nedre grænse for referencesats]])</f>
        <v>0</v>
      </c>
      <c r="D44" s="23">
        <v>0</v>
      </c>
      <c r="E44" s="23">
        <v>2.5</v>
      </c>
    </row>
    <row r="45" spans="1:5" x14ac:dyDescent="0.25">
      <c r="A45" s="6">
        <v>29128</v>
      </c>
      <c r="B45" s="7">
        <v>-4.8456570645235217</v>
      </c>
      <c r="C45" s="7">
        <f>IF(B45&gt;2,IF(B45&lt;10,B45*0.3125-0.625,F_Referencesats[[#This Row],[Øvre grænse for referencesats]]),F_Referencesats[[#This Row],[Nedre grænse for referencesats]])</f>
        <v>0</v>
      </c>
      <c r="D45" s="23">
        <v>0</v>
      </c>
      <c r="E45" s="23">
        <v>2.5</v>
      </c>
    </row>
    <row r="46" spans="1:5" x14ac:dyDescent="0.25">
      <c r="A46" s="6">
        <v>29220</v>
      </c>
      <c r="B46" s="7">
        <v>-5.3058972055687974</v>
      </c>
      <c r="C46" s="7">
        <f>IF(B46&gt;2,IF(B46&lt;10,B46*0.3125-0.625,F_Referencesats[[#This Row],[Øvre grænse for referencesats]]),F_Referencesats[[#This Row],[Nedre grænse for referencesats]])</f>
        <v>0</v>
      </c>
      <c r="D46" s="23">
        <v>0</v>
      </c>
      <c r="E46" s="23">
        <v>2.5</v>
      </c>
    </row>
    <row r="47" spans="1:5" x14ac:dyDescent="0.25">
      <c r="A47" s="6">
        <v>29311</v>
      </c>
      <c r="B47" s="7">
        <v>-5.9335079396433343</v>
      </c>
      <c r="C47" s="7">
        <f>IF(B47&gt;2,IF(B47&lt;10,B47*0.3125-0.625,F_Referencesats[[#This Row],[Øvre grænse for referencesats]]),F_Referencesats[[#This Row],[Nedre grænse for referencesats]])</f>
        <v>0</v>
      </c>
      <c r="D47" s="23">
        <v>0</v>
      </c>
      <c r="E47" s="23">
        <v>2.5</v>
      </c>
    </row>
    <row r="48" spans="1:5" x14ac:dyDescent="0.25">
      <c r="A48" s="6">
        <v>29402</v>
      </c>
      <c r="B48" s="7">
        <v>-6.088484187665415</v>
      </c>
      <c r="C48" s="7">
        <f>IF(B48&gt;2,IF(B48&lt;10,B48*0.3125-0.625,F_Referencesats[[#This Row],[Øvre grænse for referencesats]]),F_Referencesats[[#This Row],[Nedre grænse for referencesats]])</f>
        <v>0</v>
      </c>
      <c r="D48" s="23">
        <v>0</v>
      </c>
      <c r="E48" s="23">
        <v>2.5</v>
      </c>
    </row>
    <row r="49" spans="1:5" x14ac:dyDescent="0.25">
      <c r="A49" s="6">
        <v>29494</v>
      </c>
      <c r="B49" s="7">
        <v>-5.5267440203748066</v>
      </c>
      <c r="C49" s="7">
        <f>IF(B49&gt;2,IF(B49&lt;10,B49*0.3125-0.625,F_Referencesats[[#This Row],[Øvre grænse for referencesats]]),F_Referencesats[[#This Row],[Nedre grænse for referencesats]])</f>
        <v>0</v>
      </c>
      <c r="D49" s="23">
        <v>0</v>
      </c>
      <c r="E49" s="23">
        <v>2.5</v>
      </c>
    </row>
    <row r="50" spans="1:5" x14ac:dyDescent="0.25">
      <c r="A50" s="6">
        <v>29586</v>
      </c>
      <c r="B50" s="7">
        <v>-4.7808107857261888</v>
      </c>
      <c r="C50" s="7">
        <f>IF(B50&gt;2,IF(B50&lt;10,B50*0.3125-0.625,F_Referencesats[[#This Row],[Øvre grænse for referencesats]]),F_Referencesats[[#This Row],[Nedre grænse for referencesats]])</f>
        <v>0</v>
      </c>
      <c r="D50" s="23">
        <v>0</v>
      </c>
      <c r="E50" s="23">
        <v>2.5</v>
      </c>
    </row>
    <row r="51" spans="1:5" x14ac:dyDescent="0.25">
      <c r="A51" s="6">
        <v>29676</v>
      </c>
      <c r="B51" s="7">
        <v>-3.7733071492994128</v>
      </c>
      <c r="C51" s="7">
        <f>IF(B51&gt;2,IF(B51&lt;10,B51*0.3125-0.625,F_Referencesats[[#This Row],[Øvre grænse for referencesats]]),F_Referencesats[[#This Row],[Nedre grænse for referencesats]])</f>
        <v>0</v>
      </c>
      <c r="D51" s="23">
        <v>0</v>
      </c>
      <c r="E51" s="23">
        <v>2.5</v>
      </c>
    </row>
    <row r="52" spans="1:5" x14ac:dyDescent="0.25">
      <c r="A52" s="6">
        <v>29767</v>
      </c>
      <c r="B52" s="7">
        <v>-2.3793663604797501</v>
      </c>
      <c r="C52" s="7">
        <f>IF(B52&gt;2,IF(B52&lt;10,B52*0.3125-0.625,F_Referencesats[[#This Row],[Øvre grænse for referencesats]]),F_Referencesats[[#This Row],[Nedre grænse for referencesats]])</f>
        <v>0</v>
      </c>
      <c r="D52" s="23">
        <v>0</v>
      </c>
      <c r="E52" s="23">
        <v>2.5</v>
      </c>
    </row>
    <row r="53" spans="1:5" x14ac:dyDescent="0.25">
      <c r="A53" s="6">
        <v>29859</v>
      </c>
      <c r="B53" s="7">
        <v>-3.6452732062859354</v>
      </c>
      <c r="C53" s="7">
        <f>IF(B53&gt;2,IF(B53&lt;10,B53*0.3125-0.625,F_Referencesats[[#This Row],[Øvre grænse for referencesats]]),F_Referencesats[[#This Row],[Nedre grænse for referencesats]])</f>
        <v>0</v>
      </c>
      <c r="D53" s="23">
        <v>0</v>
      </c>
      <c r="E53" s="23">
        <v>2.5</v>
      </c>
    </row>
    <row r="54" spans="1:5" x14ac:dyDescent="0.25">
      <c r="A54" s="6">
        <v>29951</v>
      </c>
      <c r="B54" s="7">
        <v>-4.878742804942604</v>
      </c>
      <c r="C54" s="7">
        <f>IF(B54&gt;2,IF(B54&lt;10,B54*0.3125-0.625,F_Referencesats[[#This Row],[Øvre grænse for referencesats]]),F_Referencesats[[#This Row],[Nedre grænse for referencesats]])</f>
        <v>0</v>
      </c>
      <c r="D54" s="23">
        <v>0</v>
      </c>
      <c r="E54" s="23">
        <v>2.5</v>
      </c>
    </row>
    <row r="55" spans="1:5" x14ac:dyDescent="0.25">
      <c r="A55" s="6">
        <v>30041</v>
      </c>
      <c r="B55" s="7">
        <v>-5.9305034589526286</v>
      </c>
      <c r="C55" s="7">
        <f>IF(B55&gt;2,IF(B55&lt;10,B55*0.3125-0.625,F_Referencesats[[#This Row],[Øvre grænse for referencesats]]),F_Referencesats[[#This Row],[Nedre grænse for referencesats]])</f>
        <v>0</v>
      </c>
      <c r="D55" s="23">
        <v>0</v>
      </c>
      <c r="E55" s="23">
        <v>2.5</v>
      </c>
    </row>
    <row r="56" spans="1:5" x14ac:dyDescent="0.25">
      <c r="A56" s="6">
        <v>30132</v>
      </c>
      <c r="B56" s="7">
        <v>-6.5594877532772387</v>
      </c>
      <c r="C56" s="7">
        <f>IF(B56&gt;2,IF(B56&lt;10,B56*0.3125-0.625,F_Referencesats[[#This Row],[Øvre grænse for referencesats]]),F_Referencesats[[#This Row],[Nedre grænse for referencesats]])</f>
        <v>0</v>
      </c>
      <c r="D56" s="23">
        <v>0</v>
      </c>
      <c r="E56" s="23">
        <v>2.5</v>
      </c>
    </row>
    <row r="57" spans="1:5" x14ac:dyDescent="0.25">
      <c r="A57" s="6">
        <v>30224</v>
      </c>
      <c r="B57" s="7">
        <v>-8.2722729868717551</v>
      </c>
      <c r="C57" s="7">
        <f>IF(B57&gt;2,IF(B57&lt;10,B57*0.3125-0.625,F_Referencesats[[#This Row],[Øvre grænse for referencesats]]),F_Referencesats[[#This Row],[Nedre grænse for referencesats]])</f>
        <v>0</v>
      </c>
      <c r="D57" s="23">
        <v>0</v>
      </c>
      <c r="E57" s="23">
        <v>2.5</v>
      </c>
    </row>
    <row r="58" spans="1:5" x14ac:dyDescent="0.25">
      <c r="A58" s="6">
        <v>30316</v>
      </c>
      <c r="B58" s="7">
        <v>-9.9570510471766056</v>
      </c>
      <c r="C58" s="7">
        <f>IF(B58&gt;2,IF(B58&lt;10,B58*0.3125-0.625,F_Referencesats[[#This Row],[Øvre grænse for referencesats]]),F_Referencesats[[#This Row],[Nedre grænse for referencesats]])</f>
        <v>0</v>
      </c>
      <c r="D58" s="23">
        <v>0</v>
      </c>
      <c r="E58" s="23">
        <v>2.5</v>
      </c>
    </row>
    <row r="59" spans="1:5" x14ac:dyDescent="0.25">
      <c r="A59" s="6">
        <v>30406</v>
      </c>
      <c r="B59" s="7">
        <v>-10.19108791574439</v>
      </c>
      <c r="C59" s="7">
        <f>IF(B59&gt;2,IF(B59&lt;10,B59*0.3125-0.625,F_Referencesats[[#This Row],[Øvre grænse for referencesats]]),F_Referencesats[[#This Row],[Nedre grænse for referencesats]])</f>
        <v>0</v>
      </c>
      <c r="D59" s="23">
        <v>0</v>
      </c>
      <c r="E59" s="23">
        <v>2.5</v>
      </c>
    </row>
    <row r="60" spans="1:5" x14ac:dyDescent="0.25">
      <c r="A60" s="6">
        <v>30497</v>
      </c>
      <c r="B60" s="7">
        <v>-8.5313606228940984</v>
      </c>
      <c r="C60" s="7">
        <f>IF(B60&gt;2,IF(B60&lt;10,B60*0.3125-0.625,F_Referencesats[[#This Row],[Øvre grænse for referencesats]]),F_Referencesats[[#This Row],[Nedre grænse for referencesats]])</f>
        <v>0</v>
      </c>
      <c r="D60" s="23">
        <v>0</v>
      </c>
      <c r="E60" s="23">
        <v>2.5</v>
      </c>
    </row>
    <row r="61" spans="1:5" x14ac:dyDescent="0.25">
      <c r="A61" s="6">
        <v>30589</v>
      </c>
      <c r="B61" s="7">
        <v>-7.7142390840359241</v>
      </c>
      <c r="C61" s="7">
        <f>IF(B61&gt;2,IF(B61&lt;10,B61*0.3125-0.625,F_Referencesats[[#This Row],[Øvre grænse for referencesats]]),F_Referencesats[[#This Row],[Nedre grænse for referencesats]])</f>
        <v>0</v>
      </c>
      <c r="D61" s="23">
        <v>0</v>
      </c>
      <c r="E61" s="23">
        <v>2.5</v>
      </c>
    </row>
    <row r="62" spans="1:5" x14ac:dyDescent="0.25">
      <c r="A62" s="6">
        <v>30681</v>
      </c>
      <c r="B62" s="7">
        <v>-6.3661293218183204</v>
      </c>
      <c r="C62" s="7">
        <f>IF(B62&gt;2,IF(B62&lt;10,B62*0.3125-0.625,F_Referencesats[[#This Row],[Øvre grænse for referencesats]]),F_Referencesats[[#This Row],[Nedre grænse for referencesats]])</f>
        <v>0</v>
      </c>
      <c r="D62" s="23">
        <v>0</v>
      </c>
      <c r="E62" s="23">
        <v>2.5</v>
      </c>
    </row>
    <row r="63" spans="1:5" x14ac:dyDescent="0.25">
      <c r="A63" s="6">
        <v>30772</v>
      </c>
      <c r="B63" s="7">
        <v>-4.8887888164276632</v>
      </c>
      <c r="C63" s="7">
        <f>IF(B63&gt;2,IF(B63&lt;10,B63*0.3125-0.625,F_Referencesats[[#This Row],[Øvre grænse for referencesats]]),F_Referencesats[[#This Row],[Nedre grænse for referencesats]])</f>
        <v>0</v>
      </c>
      <c r="D63" s="23">
        <v>0</v>
      </c>
      <c r="E63" s="23">
        <v>2.5</v>
      </c>
    </row>
    <row r="64" spans="1:5" x14ac:dyDescent="0.25">
      <c r="A64" s="6">
        <v>30863</v>
      </c>
      <c r="B64" s="7">
        <v>-2.1790462435975257</v>
      </c>
      <c r="C64" s="7">
        <f>IF(B64&gt;2,IF(B64&lt;10,B64*0.3125-0.625,F_Referencesats[[#This Row],[Øvre grænse for referencesats]]),F_Referencesats[[#This Row],[Nedre grænse for referencesats]])</f>
        <v>0</v>
      </c>
      <c r="D64" s="23">
        <v>0</v>
      </c>
      <c r="E64" s="23">
        <v>2.5</v>
      </c>
    </row>
    <row r="65" spans="1:5" x14ac:dyDescent="0.25">
      <c r="A65" s="6">
        <v>30955</v>
      </c>
      <c r="B65" s="7">
        <v>-1.7617327703190853</v>
      </c>
      <c r="C65" s="7">
        <f>IF(B65&gt;2,IF(B65&lt;10,B65*0.3125-0.625,F_Referencesats[[#This Row],[Øvre grænse for referencesats]]),F_Referencesats[[#This Row],[Nedre grænse for referencesats]])</f>
        <v>0</v>
      </c>
      <c r="D65" s="23">
        <v>0</v>
      </c>
      <c r="E65" s="23">
        <v>2.5</v>
      </c>
    </row>
    <row r="66" spans="1:5" x14ac:dyDescent="0.25">
      <c r="A66" s="6">
        <v>31047</v>
      </c>
      <c r="B66" s="7">
        <v>5.1714597337038981E-2</v>
      </c>
      <c r="C66" s="7">
        <f>IF(B66&gt;2,IF(B66&lt;10,B66*0.3125-0.625,F_Referencesats[[#This Row],[Øvre grænse for referencesats]]),F_Referencesats[[#This Row],[Nedre grænse for referencesats]])</f>
        <v>0</v>
      </c>
      <c r="D66" s="23">
        <v>0</v>
      </c>
      <c r="E66" s="23">
        <v>2.5</v>
      </c>
    </row>
    <row r="67" spans="1:5" x14ac:dyDescent="0.25">
      <c r="A67" s="6">
        <v>31137</v>
      </c>
      <c r="B67" s="7">
        <v>1.5543911386089206</v>
      </c>
      <c r="C67" s="7">
        <f>IF(B67&gt;2,IF(B67&lt;10,B67*0.3125-0.625,F_Referencesats[[#This Row],[Øvre grænse for referencesats]]),F_Referencesats[[#This Row],[Nedre grænse for referencesats]])</f>
        <v>0</v>
      </c>
      <c r="D67" s="23">
        <v>0</v>
      </c>
      <c r="E67" s="23">
        <v>2.5</v>
      </c>
    </row>
    <row r="68" spans="1:5" x14ac:dyDescent="0.25">
      <c r="A68" s="6">
        <v>31228</v>
      </c>
      <c r="B68" s="7">
        <v>4.1982328458945091</v>
      </c>
      <c r="C68" s="7">
        <f>IF(B68&gt;2,IF(B68&lt;10,B68*0.3125-0.625,F_Referencesats[[#This Row],[Øvre grænse for referencesats]]),F_Referencesats[[#This Row],[Nedre grænse for referencesats]])</f>
        <v>0.68694776434203408</v>
      </c>
      <c r="D68" s="23">
        <v>0</v>
      </c>
      <c r="E68" s="23">
        <v>2.5</v>
      </c>
    </row>
    <row r="69" spans="1:5" x14ac:dyDescent="0.25">
      <c r="A69" s="6">
        <v>31320</v>
      </c>
      <c r="B69" s="7">
        <v>4.5517786418949697</v>
      </c>
      <c r="C69" s="7">
        <f>IF(B69&gt;2,IF(B69&lt;10,B69*0.3125-0.625,F_Referencesats[[#This Row],[Øvre grænse for referencesats]]),F_Referencesats[[#This Row],[Nedre grænse for referencesats]])</f>
        <v>0.79743082559217804</v>
      </c>
      <c r="D69" s="23">
        <v>0</v>
      </c>
      <c r="E69" s="23">
        <v>2.5</v>
      </c>
    </row>
    <row r="70" spans="1:5" x14ac:dyDescent="0.25">
      <c r="A70" s="6">
        <v>31412</v>
      </c>
      <c r="B70" s="7">
        <v>11.985962030751196</v>
      </c>
      <c r="C70" s="7">
        <f>IF(B70&gt;2,IF(B70&lt;10,B70*0.3125-0.625,F_Referencesats[[#This Row],[Øvre grænse for referencesats]]),F_Referencesats[[#This Row],[Nedre grænse for referencesats]])</f>
        <v>2.5</v>
      </c>
      <c r="D70" s="23">
        <v>0</v>
      </c>
      <c r="E70" s="23">
        <v>2.5</v>
      </c>
    </row>
    <row r="71" spans="1:5" x14ac:dyDescent="0.25">
      <c r="A71" s="6">
        <v>31502</v>
      </c>
      <c r="B71" s="7">
        <v>13.173661288192037</v>
      </c>
      <c r="C71" s="7">
        <f>IF(B71&gt;2,IF(B71&lt;10,B71*0.3125-0.625,F_Referencesats[[#This Row],[Øvre grænse for referencesats]]),F_Referencesats[[#This Row],[Nedre grænse for referencesats]])</f>
        <v>2.5</v>
      </c>
      <c r="D71" s="23">
        <v>0</v>
      </c>
      <c r="E71" s="23">
        <v>2.5</v>
      </c>
    </row>
    <row r="72" spans="1:5" x14ac:dyDescent="0.25">
      <c r="A72" s="6">
        <v>31593</v>
      </c>
      <c r="B72" s="7">
        <v>16.304240595732679</v>
      </c>
      <c r="C72" s="7">
        <f>IF(B72&gt;2,IF(B72&lt;10,B72*0.3125-0.625,F_Referencesats[[#This Row],[Øvre grænse for referencesats]]),F_Referencesats[[#This Row],[Nedre grænse for referencesats]])</f>
        <v>2.5</v>
      </c>
      <c r="D72" s="23">
        <v>0</v>
      </c>
      <c r="E72" s="23">
        <v>2.5</v>
      </c>
    </row>
    <row r="73" spans="1:5" x14ac:dyDescent="0.25">
      <c r="A73" s="6">
        <v>31685</v>
      </c>
      <c r="B73" s="7">
        <v>16.69395642308892</v>
      </c>
      <c r="C73" s="7">
        <f>IF(B73&gt;2,IF(B73&lt;10,B73*0.3125-0.625,F_Referencesats[[#This Row],[Øvre grænse for referencesats]]),F_Referencesats[[#This Row],[Nedre grænse for referencesats]])</f>
        <v>2.5</v>
      </c>
      <c r="D73" s="23">
        <v>0</v>
      </c>
      <c r="E73" s="23">
        <v>2.5</v>
      </c>
    </row>
    <row r="74" spans="1:5" x14ac:dyDescent="0.25">
      <c r="A74" s="6">
        <v>31777</v>
      </c>
      <c r="B74" s="7">
        <v>20.283508841792397</v>
      </c>
      <c r="C74" s="7">
        <f>IF(B74&gt;2,IF(B74&lt;10,B74*0.3125-0.625,F_Referencesats[[#This Row],[Øvre grænse for referencesats]]),F_Referencesats[[#This Row],[Nedre grænse for referencesats]])</f>
        <v>2.5</v>
      </c>
      <c r="D74" s="23">
        <v>0</v>
      </c>
      <c r="E74" s="23">
        <v>2.5</v>
      </c>
    </row>
    <row r="75" spans="1:5" x14ac:dyDescent="0.25">
      <c r="A75" s="6">
        <v>31867</v>
      </c>
      <c r="B75" s="7">
        <v>19.21570403484732</v>
      </c>
      <c r="C75" s="7">
        <f>IF(B75&gt;2,IF(B75&lt;10,B75*0.3125-0.625,F_Referencesats[[#This Row],[Øvre grænse for referencesats]]),F_Referencesats[[#This Row],[Nedre grænse for referencesats]])</f>
        <v>2.5</v>
      </c>
      <c r="D75" s="23">
        <v>0</v>
      </c>
      <c r="E75" s="23">
        <v>2.5</v>
      </c>
    </row>
    <row r="76" spans="1:5" x14ac:dyDescent="0.25">
      <c r="A76" s="6">
        <v>31958</v>
      </c>
      <c r="B76" s="7">
        <v>20.639233592356234</v>
      </c>
      <c r="C76" s="7">
        <f>IF(B76&gt;2,IF(B76&lt;10,B76*0.3125-0.625,F_Referencesats[[#This Row],[Øvre grænse for referencesats]]),F_Referencesats[[#This Row],[Nedre grænse for referencesats]])</f>
        <v>2.5</v>
      </c>
      <c r="D76" s="23">
        <v>0</v>
      </c>
      <c r="E76" s="23">
        <v>2.5</v>
      </c>
    </row>
    <row r="77" spans="1:5" x14ac:dyDescent="0.25">
      <c r="A77" s="6">
        <v>32050</v>
      </c>
      <c r="B77" s="7">
        <v>20.540321745573323</v>
      </c>
      <c r="C77" s="7">
        <f>IF(B77&gt;2,IF(B77&lt;10,B77*0.3125-0.625,F_Referencesats[[#This Row],[Øvre grænse for referencesats]]),F_Referencesats[[#This Row],[Nedre grænse for referencesats]])</f>
        <v>2.5</v>
      </c>
      <c r="D77" s="23">
        <v>0</v>
      </c>
      <c r="E77" s="23">
        <v>2.5</v>
      </c>
    </row>
    <row r="78" spans="1:5" x14ac:dyDescent="0.25">
      <c r="A78" s="6">
        <v>32142</v>
      </c>
      <c r="B78" s="7">
        <v>23.671784718095637</v>
      </c>
      <c r="C78" s="7">
        <f>IF(B78&gt;2,IF(B78&lt;10,B78*0.3125-0.625,F_Referencesats[[#This Row],[Øvre grænse for referencesats]]),F_Referencesats[[#This Row],[Nedre grænse for referencesats]])</f>
        <v>2.5</v>
      </c>
      <c r="D78" s="23">
        <v>0</v>
      </c>
      <c r="E78" s="23">
        <v>2.5</v>
      </c>
    </row>
    <row r="79" spans="1:5" x14ac:dyDescent="0.25">
      <c r="A79" s="6">
        <v>32233</v>
      </c>
      <c r="B79" s="7">
        <v>20.782347841695639</v>
      </c>
      <c r="C79" s="7">
        <f>IF(B79&gt;2,IF(B79&lt;10,B79*0.3125-0.625,F_Referencesats[[#This Row],[Øvre grænse for referencesats]]),F_Referencesats[[#This Row],[Nedre grænse for referencesats]])</f>
        <v>2.5</v>
      </c>
      <c r="D79" s="23">
        <v>0</v>
      </c>
      <c r="E79" s="23">
        <v>2.5</v>
      </c>
    </row>
    <row r="80" spans="1:5" x14ac:dyDescent="0.25">
      <c r="A80" s="6">
        <v>32324</v>
      </c>
      <c r="B80" s="7">
        <v>20.956817562645455</v>
      </c>
      <c r="C80" s="7">
        <f>IF(B80&gt;2,IF(B80&lt;10,B80*0.3125-0.625,F_Referencesats[[#This Row],[Øvre grænse for referencesats]]),F_Referencesats[[#This Row],[Nedre grænse for referencesats]])</f>
        <v>2.5</v>
      </c>
      <c r="D80" s="23">
        <v>0</v>
      </c>
      <c r="E80" s="23">
        <v>2.5</v>
      </c>
    </row>
    <row r="81" spans="1:5" x14ac:dyDescent="0.25">
      <c r="A81" s="6">
        <v>32416</v>
      </c>
      <c r="B81" s="7">
        <v>20.465294054050446</v>
      </c>
      <c r="C81" s="7">
        <f>IF(B81&gt;2,IF(B81&lt;10,B81*0.3125-0.625,F_Referencesats[[#This Row],[Øvre grænse for referencesats]]),F_Referencesats[[#This Row],[Nedre grænse for referencesats]])</f>
        <v>2.5</v>
      </c>
      <c r="D81" s="23">
        <v>0</v>
      </c>
      <c r="E81" s="23">
        <v>2.5</v>
      </c>
    </row>
    <row r="82" spans="1:5" x14ac:dyDescent="0.25">
      <c r="A82" s="6">
        <v>32508</v>
      </c>
      <c r="B82" s="7">
        <v>23.090465895200879</v>
      </c>
      <c r="C82" s="7">
        <f>IF(B82&gt;2,IF(B82&lt;10,B82*0.3125-0.625,F_Referencesats[[#This Row],[Øvre grænse for referencesats]]),F_Referencesats[[#This Row],[Nedre grænse for referencesats]])</f>
        <v>2.5</v>
      </c>
      <c r="D82" s="23">
        <v>0</v>
      </c>
      <c r="E82" s="23">
        <v>2.5</v>
      </c>
    </row>
    <row r="83" spans="1:5" x14ac:dyDescent="0.25">
      <c r="A83" s="6">
        <v>32598</v>
      </c>
      <c r="B83" s="7">
        <v>19.622164937665588</v>
      </c>
      <c r="C83" s="7">
        <f>IF(B83&gt;2,IF(B83&lt;10,B83*0.3125-0.625,F_Referencesats[[#This Row],[Øvre grænse for referencesats]]),F_Referencesats[[#This Row],[Nedre grænse for referencesats]])</f>
        <v>2.5</v>
      </c>
      <c r="D83" s="23">
        <v>0</v>
      </c>
      <c r="E83" s="23">
        <v>2.5</v>
      </c>
    </row>
    <row r="84" spans="1:5" x14ac:dyDescent="0.25">
      <c r="A84" s="6">
        <v>32689</v>
      </c>
      <c r="B84" s="7">
        <v>18.754095790886765</v>
      </c>
      <c r="C84" s="7">
        <f>IF(B84&gt;2,IF(B84&lt;10,B84*0.3125-0.625,F_Referencesats[[#This Row],[Øvre grænse for referencesats]]),F_Referencesats[[#This Row],[Nedre grænse for referencesats]])</f>
        <v>2.5</v>
      </c>
      <c r="D84" s="23">
        <v>0</v>
      </c>
      <c r="E84" s="23">
        <v>2.5</v>
      </c>
    </row>
    <row r="85" spans="1:5" x14ac:dyDescent="0.25">
      <c r="A85" s="6">
        <v>32781</v>
      </c>
      <c r="B85" s="7">
        <v>16.493692625184593</v>
      </c>
      <c r="C85" s="7">
        <f>IF(B85&gt;2,IF(B85&lt;10,B85*0.3125-0.625,F_Referencesats[[#This Row],[Øvre grænse for referencesats]]),F_Referencesats[[#This Row],[Nedre grænse for referencesats]])</f>
        <v>2.5</v>
      </c>
      <c r="D85" s="23">
        <v>0</v>
      </c>
      <c r="E85" s="23">
        <v>2.5</v>
      </c>
    </row>
    <row r="86" spans="1:5" x14ac:dyDescent="0.25">
      <c r="A86" s="6">
        <v>32873</v>
      </c>
      <c r="B86" s="7">
        <v>18.303085635061478</v>
      </c>
      <c r="C86" s="7">
        <f>IF(B86&gt;2,IF(B86&lt;10,B86*0.3125-0.625,F_Referencesats[[#This Row],[Øvre grænse for referencesats]]),F_Referencesats[[#This Row],[Nedre grænse for referencesats]])</f>
        <v>2.5</v>
      </c>
      <c r="D86" s="23">
        <v>0</v>
      </c>
      <c r="E86" s="23">
        <v>2.5</v>
      </c>
    </row>
    <row r="87" spans="1:5" x14ac:dyDescent="0.25">
      <c r="A87" s="6">
        <v>32963</v>
      </c>
      <c r="B87" s="7">
        <v>16.615800595937401</v>
      </c>
      <c r="C87" s="7">
        <f>IF(B87&gt;2,IF(B87&lt;10,B87*0.3125-0.625,F_Referencesats[[#This Row],[Øvre grænse for referencesats]]),F_Referencesats[[#This Row],[Nedre grænse for referencesats]])</f>
        <v>2.5</v>
      </c>
      <c r="D87" s="23">
        <v>0</v>
      </c>
      <c r="E87" s="23">
        <v>2.5</v>
      </c>
    </row>
    <row r="88" spans="1:5" x14ac:dyDescent="0.25">
      <c r="A88" s="6">
        <v>33054</v>
      </c>
      <c r="B88" s="7">
        <v>13.890953596672489</v>
      </c>
      <c r="C88" s="7">
        <f>IF(B88&gt;2,IF(B88&lt;10,B88*0.3125-0.625,F_Referencesats[[#This Row],[Øvre grænse for referencesats]]),F_Referencesats[[#This Row],[Nedre grænse for referencesats]])</f>
        <v>2.5</v>
      </c>
      <c r="D88" s="23">
        <v>0</v>
      </c>
      <c r="E88" s="23">
        <v>2.5</v>
      </c>
    </row>
    <row r="89" spans="1:5" x14ac:dyDescent="0.25">
      <c r="A89" s="6">
        <v>33146</v>
      </c>
      <c r="B89" s="7">
        <v>11.854859174107702</v>
      </c>
      <c r="C89" s="7">
        <f>IF(B89&gt;2,IF(B89&lt;10,B89*0.3125-0.625,F_Referencesats[[#This Row],[Øvre grænse for referencesats]]),F_Referencesats[[#This Row],[Nedre grænse for referencesats]])</f>
        <v>2.5</v>
      </c>
      <c r="D89" s="23">
        <v>0</v>
      </c>
      <c r="E89" s="23">
        <v>2.5</v>
      </c>
    </row>
    <row r="90" spans="1:5" x14ac:dyDescent="0.25">
      <c r="A90" s="6">
        <v>33238</v>
      </c>
      <c r="B90" s="7">
        <v>11.299498677154617</v>
      </c>
      <c r="C90" s="7">
        <f>IF(B90&gt;2,IF(B90&lt;10,B90*0.3125-0.625,F_Referencesats[[#This Row],[Øvre grænse for referencesats]]),F_Referencesats[[#This Row],[Nedre grænse for referencesats]])</f>
        <v>2.5</v>
      </c>
      <c r="D90" s="23">
        <v>0</v>
      </c>
      <c r="E90" s="23">
        <v>2.5</v>
      </c>
    </row>
    <row r="91" spans="1:5" x14ac:dyDescent="0.25">
      <c r="A91" s="6">
        <v>33328</v>
      </c>
      <c r="B91" s="7">
        <v>11.574439397464602</v>
      </c>
      <c r="C91" s="7">
        <f>IF(B91&gt;2,IF(B91&lt;10,B91*0.3125-0.625,F_Referencesats[[#This Row],[Øvre grænse for referencesats]]),F_Referencesats[[#This Row],[Nedre grænse for referencesats]])</f>
        <v>2.5</v>
      </c>
      <c r="D91" s="23">
        <v>0</v>
      </c>
      <c r="E91" s="23">
        <v>2.5</v>
      </c>
    </row>
    <row r="92" spans="1:5" x14ac:dyDescent="0.25">
      <c r="A92" s="6">
        <v>33419</v>
      </c>
      <c r="B92" s="7">
        <v>11.103357552385006</v>
      </c>
      <c r="C92" s="7">
        <f>IF(B92&gt;2,IF(B92&lt;10,B92*0.3125-0.625,F_Referencesats[[#This Row],[Øvre grænse for referencesats]]),F_Referencesats[[#This Row],[Nedre grænse for referencesats]])</f>
        <v>2.5</v>
      </c>
      <c r="D92" s="23">
        <v>0</v>
      </c>
      <c r="E92" s="23">
        <v>2.5</v>
      </c>
    </row>
    <row r="93" spans="1:5" x14ac:dyDescent="0.25">
      <c r="A93" s="6">
        <v>33511</v>
      </c>
      <c r="B93" s="7">
        <v>6.5214419084660733</v>
      </c>
      <c r="C93" s="7">
        <f>IF(B93&gt;2,IF(B93&lt;10,B93*0.3125-0.625,F_Referencesats[[#This Row],[Øvre grænse for referencesats]]),F_Referencesats[[#This Row],[Nedre grænse for referencesats]])</f>
        <v>1.4129505963956479</v>
      </c>
      <c r="D93" s="23">
        <v>0</v>
      </c>
      <c r="E93" s="23">
        <v>2.5</v>
      </c>
    </row>
    <row r="94" spans="1:5" x14ac:dyDescent="0.25">
      <c r="A94" s="6">
        <v>33603</v>
      </c>
      <c r="B94" s="7">
        <v>6.2794959994887449</v>
      </c>
      <c r="C94" s="7">
        <f>IF(B94&gt;2,IF(B94&lt;10,B94*0.3125-0.625,F_Referencesats[[#This Row],[Øvre grænse for referencesats]]),F_Referencesats[[#This Row],[Nedre grænse for referencesats]])</f>
        <v>1.3373424998402328</v>
      </c>
      <c r="D94" s="23">
        <v>0</v>
      </c>
      <c r="E94" s="23">
        <v>2.5</v>
      </c>
    </row>
    <row r="95" spans="1:5" x14ac:dyDescent="0.25">
      <c r="A95" s="6">
        <v>33694</v>
      </c>
      <c r="B95" s="7">
        <v>3.0548936460922675</v>
      </c>
      <c r="C95" s="7">
        <f>IF(B95&gt;2,IF(B95&lt;10,B95*0.3125-0.625,F_Referencesats[[#This Row],[Øvre grænse for referencesats]]),F_Referencesats[[#This Row],[Nedre grænse for referencesats]])</f>
        <v>0.32965426440383361</v>
      </c>
      <c r="D95" s="23">
        <v>0</v>
      </c>
      <c r="E95" s="23">
        <v>2.5</v>
      </c>
    </row>
    <row r="96" spans="1:5" x14ac:dyDescent="0.25">
      <c r="A96" s="6">
        <v>33785</v>
      </c>
      <c r="B96" s="7">
        <v>0.50657349821352682</v>
      </c>
      <c r="C96" s="7">
        <f>IF(B96&gt;2,IF(B96&lt;10,B96*0.3125-0.625,F_Referencesats[[#This Row],[Øvre grænse for referencesats]]),F_Referencesats[[#This Row],[Nedre grænse for referencesats]])</f>
        <v>0</v>
      </c>
      <c r="D96" s="23">
        <v>0</v>
      </c>
      <c r="E96" s="23">
        <v>2.5</v>
      </c>
    </row>
    <row r="97" spans="1:5" x14ac:dyDescent="0.25">
      <c r="A97" s="6">
        <v>33877</v>
      </c>
      <c r="B97" s="7">
        <v>-3.5248254522081197</v>
      </c>
      <c r="C97" s="7">
        <f>IF(B97&gt;2,IF(B97&lt;10,B97*0.3125-0.625,F_Referencesats[[#This Row],[Øvre grænse for referencesats]]),F_Referencesats[[#This Row],[Nedre grænse for referencesats]])</f>
        <v>0</v>
      </c>
      <c r="D97" s="23">
        <v>0</v>
      </c>
      <c r="E97" s="23">
        <v>2.5</v>
      </c>
    </row>
    <row r="98" spans="1:5" x14ac:dyDescent="0.25">
      <c r="A98" s="6">
        <v>33969</v>
      </c>
      <c r="B98" s="7">
        <v>-7.6434422213270068</v>
      </c>
      <c r="C98" s="7">
        <f>IF(B98&gt;2,IF(B98&lt;10,B98*0.3125-0.625,F_Referencesats[[#This Row],[Øvre grænse for referencesats]]),F_Referencesats[[#This Row],[Nedre grænse for referencesats]])</f>
        <v>0</v>
      </c>
      <c r="D98" s="23">
        <v>0</v>
      </c>
      <c r="E98" s="23">
        <v>2.5</v>
      </c>
    </row>
    <row r="99" spans="1:5" x14ac:dyDescent="0.25">
      <c r="A99" s="6">
        <v>34059</v>
      </c>
      <c r="B99" s="7">
        <v>-10.104743177735145</v>
      </c>
      <c r="C99" s="7">
        <f>IF(B99&gt;2,IF(B99&lt;10,B99*0.3125-0.625,F_Referencesats[[#This Row],[Øvre grænse for referencesats]]),F_Referencesats[[#This Row],[Nedre grænse for referencesats]])</f>
        <v>0</v>
      </c>
      <c r="D99" s="23">
        <v>0</v>
      </c>
      <c r="E99" s="23">
        <v>2.5</v>
      </c>
    </row>
    <row r="100" spans="1:5" x14ac:dyDescent="0.25">
      <c r="A100" s="6">
        <v>34150</v>
      </c>
      <c r="B100" s="7">
        <v>-11.000312486487758</v>
      </c>
      <c r="C100" s="7">
        <f>IF(B100&gt;2,IF(B100&lt;10,B100*0.3125-0.625,F_Referencesats[[#This Row],[Øvre grænse for referencesats]]),F_Referencesats[[#This Row],[Nedre grænse for referencesats]])</f>
        <v>0</v>
      </c>
      <c r="D100" s="23">
        <v>0</v>
      </c>
      <c r="E100" s="23">
        <v>2.5</v>
      </c>
    </row>
    <row r="101" spans="1:5" x14ac:dyDescent="0.25">
      <c r="A101" s="6">
        <v>34242</v>
      </c>
      <c r="B101" s="7">
        <v>-11.879920414103054</v>
      </c>
      <c r="C101" s="7">
        <f>IF(B101&gt;2,IF(B101&lt;10,B101*0.3125-0.625,F_Referencesats[[#This Row],[Øvre grænse for referencesats]]),F_Referencesats[[#This Row],[Nedre grænse for referencesats]])</f>
        <v>0</v>
      </c>
      <c r="D101" s="23">
        <v>0</v>
      </c>
      <c r="E101" s="23">
        <v>2.5</v>
      </c>
    </row>
    <row r="102" spans="1:5" x14ac:dyDescent="0.25">
      <c r="A102" s="6">
        <v>34334</v>
      </c>
      <c r="B102" s="7">
        <v>-13.11147752340068</v>
      </c>
      <c r="C102" s="7">
        <f>IF(B102&gt;2,IF(B102&lt;10,B102*0.3125-0.625,F_Referencesats[[#This Row],[Øvre grænse for referencesats]]),F_Referencesats[[#This Row],[Nedre grænse for referencesats]])</f>
        <v>0</v>
      </c>
      <c r="D102" s="23">
        <v>0</v>
      </c>
      <c r="E102" s="23">
        <v>2.5</v>
      </c>
    </row>
    <row r="103" spans="1:5" x14ac:dyDescent="0.25">
      <c r="A103" s="6">
        <v>34424</v>
      </c>
      <c r="B103" s="7">
        <v>-13.132438879279675</v>
      </c>
      <c r="C103" s="7">
        <f>IF(B103&gt;2,IF(B103&lt;10,B103*0.3125-0.625,F_Referencesats[[#This Row],[Øvre grænse for referencesats]]),F_Referencesats[[#This Row],[Nedre grænse for referencesats]])</f>
        <v>0</v>
      </c>
      <c r="D103" s="23">
        <v>0</v>
      </c>
      <c r="E103" s="23">
        <v>2.5</v>
      </c>
    </row>
    <row r="104" spans="1:5" x14ac:dyDescent="0.25">
      <c r="A104" s="6">
        <v>34515</v>
      </c>
      <c r="B104" s="7">
        <v>-16.204194473715887</v>
      </c>
      <c r="C104" s="7">
        <f>IF(B104&gt;2,IF(B104&lt;10,B104*0.3125-0.625,F_Referencesats[[#This Row],[Øvre grænse for referencesats]]),F_Referencesats[[#This Row],[Nedre grænse for referencesats]])</f>
        <v>0</v>
      </c>
      <c r="D104" s="23">
        <v>0</v>
      </c>
      <c r="E104" s="23">
        <v>2.5</v>
      </c>
    </row>
    <row r="105" spans="1:5" x14ac:dyDescent="0.25">
      <c r="A105" s="6">
        <v>34607</v>
      </c>
      <c r="B105" s="7">
        <v>-19.725735426001904</v>
      </c>
      <c r="C105" s="7">
        <f>IF(B105&gt;2,IF(B105&lt;10,B105*0.3125-0.625,F_Referencesats[[#This Row],[Øvre grænse for referencesats]]),F_Referencesats[[#This Row],[Nedre grænse for referencesats]])</f>
        <v>0</v>
      </c>
      <c r="D105" s="23">
        <v>0</v>
      </c>
      <c r="E105" s="23">
        <v>2.5</v>
      </c>
    </row>
    <row r="106" spans="1:5" x14ac:dyDescent="0.25">
      <c r="A106" s="6">
        <v>34699</v>
      </c>
      <c r="B106" s="7">
        <v>-22.098386222252032</v>
      </c>
      <c r="C106" s="7">
        <f>IF(B106&gt;2,IF(B106&lt;10,B106*0.3125-0.625,F_Referencesats[[#This Row],[Øvre grænse for referencesats]]),F_Referencesats[[#This Row],[Nedre grænse for referencesats]])</f>
        <v>0</v>
      </c>
      <c r="D106" s="23">
        <v>0</v>
      </c>
      <c r="E106" s="23">
        <v>2.5</v>
      </c>
    </row>
    <row r="107" spans="1:5" x14ac:dyDescent="0.25">
      <c r="A107" s="6">
        <v>34789</v>
      </c>
      <c r="B107" s="7">
        <v>-22.976186815228829</v>
      </c>
      <c r="C107" s="7">
        <f>IF(B107&gt;2,IF(B107&lt;10,B107*0.3125-0.625,F_Referencesats[[#This Row],[Øvre grænse for referencesats]]),F_Referencesats[[#This Row],[Nedre grænse for referencesats]])</f>
        <v>0</v>
      </c>
      <c r="D107" s="23">
        <v>0</v>
      </c>
      <c r="E107" s="23">
        <v>2.5</v>
      </c>
    </row>
    <row r="108" spans="1:5" x14ac:dyDescent="0.25">
      <c r="A108" s="6">
        <v>34880</v>
      </c>
      <c r="B108" s="7">
        <v>-22.509012107053593</v>
      </c>
      <c r="C108" s="7">
        <f>IF(B108&gt;2,IF(B108&lt;10,B108*0.3125-0.625,F_Referencesats[[#This Row],[Øvre grænse for referencesats]]),F_Referencesats[[#This Row],[Nedre grænse for referencesats]])</f>
        <v>0</v>
      </c>
      <c r="D108" s="23">
        <v>0</v>
      </c>
      <c r="E108" s="23">
        <v>2.5</v>
      </c>
    </row>
    <row r="109" spans="1:5" x14ac:dyDescent="0.25">
      <c r="A109" s="6">
        <v>34972</v>
      </c>
      <c r="B109" s="7">
        <v>-22.409000594440656</v>
      </c>
      <c r="C109" s="7">
        <f>IF(B109&gt;2,IF(B109&lt;10,B109*0.3125-0.625,F_Referencesats[[#This Row],[Øvre grænse for referencesats]]),F_Referencesats[[#This Row],[Nedre grænse for referencesats]])</f>
        <v>0</v>
      </c>
      <c r="D109" s="23">
        <v>0</v>
      </c>
      <c r="E109" s="23">
        <v>2.5</v>
      </c>
    </row>
    <row r="110" spans="1:5" x14ac:dyDescent="0.25">
      <c r="A110" s="6">
        <v>35064</v>
      </c>
      <c r="B110" s="7">
        <v>-20.25691408678864</v>
      </c>
      <c r="C110" s="7">
        <f>IF(B110&gt;2,IF(B110&lt;10,B110*0.3125-0.625,F_Referencesats[[#This Row],[Øvre grænse for referencesats]]),F_Referencesats[[#This Row],[Nedre grænse for referencesats]])</f>
        <v>0</v>
      </c>
      <c r="D110" s="23">
        <v>0</v>
      </c>
      <c r="E110" s="23">
        <v>2.5</v>
      </c>
    </row>
    <row r="111" spans="1:5" x14ac:dyDescent="0.25">
      <c r="A111" s="6">
        <v>35155</v>
      </c>
      <c r="B111" s="7">
        <v>-18.168386554051494</v>
      </c>
      <c r="C111" s="7">
        <f>IF(B111&gt;2,IF(B111&lt;10,B111*0.3125-0.625,F_Referencesats[[#This Row],[Øvre grænse for referencesats]]),F_Referencesats[[#This Row],[Nedre grænse for referencesats]])</f>
        <v>0</v>
      </c>
      <c r="D111" s="23">
        <v>0</v>
      </c>
      <c r="E111" s="23">
        <v>2.5</v>
      </c>
    </row>
    <row r="112" spans="1:5" x14ac:dyDescent="0.25">
      <c r="A112" s="6">
        <v>35246</v>
      </c>
      <c r="B112" s="7">
        <v>-18.242224639463757</v>
      </c>
      <c r="C112" s="7">
        <f>IF(B112&gt;2,IF(B112&lt;10,B112*0.3125-0.625,F_Referencesats[[#This Row],[Øvre grænse for referencesats]]),F_Referencesats[[#This Row],[Nedre grænse for referencesats]])</f>
        <v>0</v>
      </c>
      <c r="D112" s="23">
        <v>0</v>
      </c>
      <c r="E112" s="23">
        <v>2.5</v>
      </c>
    </row>
    <row r="113" spans="1:5" x14ac:dyDescent="0.25">
      <c r="A113" s="6">
        <v>35338</v>
      </c>
      <c r="B113" s="7">
        <v>-17.95466025438995</v>
      </c>
      <c r="C113" s="7">
        <f>IF(B113&gt;2,IF(B113&lt;10,B113*0.3125-0.625,F_Referencesats[[#This Row],[Øvre grænse for referencesats]]),F_Referencesats[[#This Row],[Nedre grænse for referencesats]])</f>
        <v>0</v>
      </c>
      <c r="D113" s="23">
        <v>0</v>
      </c>
      <c r="E113" s="23">
        <v>2.5</v>
      </c>
    </row>
    <row r="114" spans="1:5" x14ac:dyDescent="0.25">
      <c r="A114" s="6">
        <v>35430</v>
      </c>
      <c r="B114" s="7">
        <v>-17.983803749733738</v>
      </c>
      <c r="C114" s="7">
        <f>IF(B114&gt;2,IF(B114&lt;10,B114*0.3125-0.625,F_Referencesats[[#This Row],[Øvre grænse for referencesats]]),F_Referencesats[[#This Row],[Nedre grænse for referencesats]])</f>
        <v>0</v>
      </c>
      <c r="D114" s="23">
        <v>0</v>
      </c>
      <c r="E114" s="23">
        <v>2.5</v>
      </c>
    </row>
    <row r="115" spans="1:5" x14ac:dyDescent="0.25">
      <c r="A115" s="6">
        <v>35520</v>
      </c>
      <c r="B115" s="7">
        <v>-16.475507700583194</v>
      </c>
      <c r="C115" s="7">
        <f>IF(B115&gt;2,IF(B115&lt;10,B115*0.3125-0.625,F_Referencesats[[#This Row],[Øvre grænse for referencesats]]),F_Referencesats[[#This Row],[Nedre grænse for referencesats]])</f>
        <v>0</v>
      </c>
      <c r="D115" s="23">
        <v>0</v>
      </c>
      <c r="E115" s="23">
        <v>2.5</v>
      </c>
    </row>
    <row r="116" spans="1:5" x14ac:dyDescent="0.25">
      <c r="A116" s="6">
        <v>35611</v>
      </c>
      <c r="B116" s="7">
        <v>-15.412973105151792</v>
      </c>
      <c r="C116" s="7">
        <f>IF(B116&gt;2,IF(B116&lt;10,B116*0.3125-0.625,F_Referencesats[[#This Row],[Øvre grænse for referencesats]]),F_Referencesats[[#This Row],[Nedre grænse for referencesats]])</f>
        <v>0</v>
      </c>
      <c r="D116" s="23">
        <v>0</v>
      </c>
      <c r="E116" s="23">
        <v>2.5</v>
      </c>
    </row>
    <row r="117" spans="1:5" x14ac:dyDescent="0.25">
      <c r="A117" s="6">
        <v>35703</v>
      </c>
      <c r="B117" s="7">
        <v>-13.639808130436649</v>
      </c>
      <c r="C117" s="7">
        <f>IF(B117&gt;2,IF(B117&lt;10,B117*0.3125-0.625,F_Referencesats[[#This Row],[Øvre grænse for referencesats]]),F_Referencesats[[#This Row],[Nedre grænse for referencesats]])</f>
        <v>0</v>
      </c>
      <c r="D117" s="23">
        <v>0</v>
      </c>
      <c r="E117" s="23">
        <v>2.5</v>
      </c>
    </row>
    <row r="118" spans="1:5" x14ac:dyDescent="0.25">
      <c r="A118" s="6">
        <v>35795</v>
      </c>
      <c r="B118" s="7">
        <v>-12.820420365779057</v>
      </c>
      <c r="C118" s="7">
        <f>IF(B118&gt;2,IF(B118&lt;10,B118*0.3125-0.625,F_Referencesats[[#This Row],[Øvre grænse for referencesats]]),F_Referencesats[[#This Row],[Nedre grænse for referencesats]])</f>
        <v>0</v>
      </c>
      <c r="D118" s="23">
        <v>0</v>
      </c>
      <c r="E118" s="23">
        <v>2.5</v>
      </c>
    </row>
    <row r="119" spans="1:5" x14ac:dyDescent="0.25">
      <c r="A119" s="6">
        <v>35885</v>
      </c>
      <c r="B119" s="7">
        <v>-10.5218220656038</v>
      </c>
      <c r="C119" s="7">
        <f>IF(B119&gt;2,IF(B119&lt;10,B119*0.3125-0.625,F_Referencesats[[#This Row],[Øvre grænse for referencesats]]),F_Referencesats[[#This Row],[Nedre grænse for referencesats]])</f>
        <v>0</v>
      </c>
      <c r="D119" s="23">
        <v>0</v>
      </c>
      <c r="E119" s="23">
        <v>2.5</v>
      </c>
    </row>
    <row r="120" spans="1:5" x14ac:dyDescent="0.25">
      <c r="A120" s="6">
        <v>35976</v>
      </c>
      <c r="B120" s="7">
        <v>-7.0480565280098233</v>
      </c>
      <c r="C120" s="7">
        <f>IF(B120&gt;2,IF(B120&lt;10,B120*0.3125-0.625,F_Referencesats[[#This Row],[Øvre grænse for referencesats]]),F_Referencesats[[#This Row],[Nedre grænse for referencesats]])</f>
        <v>0</v>
      </c>
      <c r="D120" s="23">
        <v>0</v>
      </c>
      <c r="E120" s="23">
        <v>2.5</v>
      </c>
    </row>
    <row r="121" spans="1:5" x14ac:dyDescent="0.25">
      <c r="A121" s="6">
        <v>36068</v>
      </c>
      <c r="B121" s="7">
        <v>-5.1336772224394167</v>
      </c>
      <c r="C121" s="7">
        <f>IF(B121&gt;2,IF(B121&lt;10,B121*0.3125-0.625,F_Referencesats[[#This Row],[Øvre grænse for referencesats]]),F_Referencesats[[#This Row],[Nedre grænse for referencesats]])</f>
        <v>0</v>
      </c>
      <c r="D121" s="23">
        <v>0</v>
      </c>
      <c r="E121" s="23">
        <v>2.5</v>
      </c>
    </row>
    <row r="122" spans="1:5" x14ac:dyDescent="0.25">
      <c r="A122" s="6">
        <v>36160</v>
      </c>
      <c r="B122" s="7">
        <v>-4.2734868899622427</v>
      </c>
      <c r="C122" s="7">
        <f>IF(B122&gt;2,IF(B122&lt;10,B122*0.3125-0.625,F_Referencesats[[#This Row],[Øvre grænse for referencesats]]),F_Referencesats[[#This Row],[Nedre grænse for referencesats]])</f>
        <v>0</v>
      </c>
      <c r="D122" s="23">
        <v>0</v>
      </c>
      <c r="E122" s="23">
        <v>2.5</v>
      </c>
    </row>
    <row r="123" spans="1:5" x14ac:dyDescent="0.25">
      <c r="A123" s="6">
        <v>36250</v>
      </c>
      <c r="B123" s="7">
        <v>-0.92416235113387302</v>
      </c>
      <c r="C123" s="7">
        <f>IF(B123&gt;2,IF(B123&lt;10,B123*0.3125-0.625,F_Referencesats[[#This Row],[Øvre grænse for referencesats]]),F_Referencesats[[#This Row],[Nedre grænse for referencesats]])</f>
        <v>0</v>
      </c>
      <c r="D123" s="23">
        <v>0</v>
      </c>
      <c r="E123" s="23">
        <v>2.5</v>
      </c>
    </row>
    <row r="124" spans="1:5" x14ac:dyDescent="0.25">
      <c r="A124" s="6">
        <v>36341</v>
      </c>
      <c r="B124" s="7">
        <v>5.2557662402620053E-2</v>
      </c>
      <c r="C124" s="7">
        <f>IF(B124&gt;2,IF(B124&lt;10,B124*0.3125-0.625,F_Referencesats[[#This Row],[Øvre grænse for referencesats]]),F_Referencesats[[#This Row],[Nedre grænse for referencesats]])</f>
        <v>0</v>
      </c>
      <c r="D124" s="23">
        <v>0</v>
      </c>
      <c r="E124" s="23">
        <v>2.5</v>
      </c>
    </row>
    <row r="125" spans="1:5" x14ac:dyDescent="0.25">
      <c r="A125" s="6">
        <v>36433</v>
      </c>
      <c r="B125" s="7">
        <v>-1.1572904980340297</v>
      </c>
      <c r="C125" s="7">
        <f>IF(B125&gt;2,IF(B125&lt;10,B125*0.3125-0.625,F_Referencesats[[#This Row],[Øvre grænse for referencesats]]),F_Referencesats[[#This Row],[Nedre grænse for referencesats]])</f>
        <v>0</v>
      </c>
      <c r="D125" s="23">
        <v>0</v>
      </c>
      <c r="E125" s="23">
        <v>2.5</v>
      </c>
    </row>
    <row r="126" spans="1:5" x14ac:dyDescent="0.25">
      <c r="A126" s="6">
        <v>36525</v>
      </c>
      <c r="B126" s="7">
        <v>5.7217619562038635E-2</v>
      </c>
      <c r="C126" s="7">
        <f>IF(B126&gt;2,IF(B126&lt;10,B126*0.3125-0.625,F_Referencesats[[#This Row],[Øvre grænse for referencesats]]),F_Referencesats[[#This Row],[Nedre grænse for referencesats]])</f>
        <v>0</v>
      </c>
      <c r="D126" s="23">
        <v>0</v>
      </c>
      <c r="E126" s="23">
        <v>2.5</v>
      </c>
    </row>
    <row r="127" spans="1:5" x14ac:dyDescent="0.25">
      <c r="A127" s="6">
        <v>36616</v>
      </c>
      <c r="B127" s="7">
        <v>5.1092226204286817</v>
      </c>
      <c r="C127" s="7">
        <f>IF(B127&gt;2,IF(B127&lt;10,B127*0.3125-0.625,F_Referencesats[[#This Row],[Øvre grænse for referencesats]]),F_Referencesats[[#This Row],[Nedre grænse for referencesats]])</f>
        <v>0.97163206888396303</v>
      </c>
      <c r="D127" s="23">
        <v>0</v>
      </c>
      <c r="E127" s="23">
        <v>2.5</v>
      </c>
    </row>
    <row r="128" spans="1:5" x14ac:dyDescent="0.25">
      <c r="A128" s="6">
        <v>36707</v>
      </c>
      <c r="B128" s="7">
        <v>2.6199531134713254</v>
      </c>
      <c r="C128" s="7">
        <f>IF(B128&gt;2,IF(B128&lt;10,B128*0.3125-0.625,F_Referencesats[[#This Row],[Øvre grænse for referencesats]]),F_Referencesats[[#This Row],[Nedre grænse for referencesats]])</f>
        <v>0.19373534795978919</v>
      </c>
      <c r="D128" s="23">
        <v>0</v>
      </c>
      <c r="E128" s="23">
        <v>2.5</v>
      </c>
    </row>
    <row r="129" spans="1:5" x14ac:dyDescent="0.25">
      <c r="A129" s="6">
        <v>36799</v>
      </c>
      <c r="B129" s="7">
        <v>6.4971876196722178</v>
      </c>
      <c r="C129" s="7">
        <f>IF(B129&gt;2,IF(B129&lt;10,B129*0.3125-0.625,F_Referencesats[[#This Row],[Øvre grænse for referencesats]]),F_Referencesats[[#This Row],[Nedre grænse for referencesats]])</f>
        <v>1.4053711311475681</v>
      </c>
      <c r="D129" s="23">
        <v>0</v>
      </c>
      <c r="E129" s="23">
        <v>2.5</v>
      </c>
    </row>
    <row r="130" spans="1:5" x14ac:dyDescent="0.25">
      <c r="A130" s="6">
        <v>36891</v>
      </c>
      <c r="B130" s="7">
        <v>4.9398485412959587</v>
      </c>
      <c r="C130" s="7">
        <f>IF(B130&gt;2,IF(B130&lt;10,B130*0.3125-0.625,F_Referencesats[[#This Row],[Øvre grænse for referencesats]]),F_Referencesats[[#This Row],[Nedre grænse for referencesats]])</f>
        <v>0.91870266915498711</v>
      </c>
      <c r="D130" s="23">
        <v>0</v>
      </c>
      <c r="E130" s="23">
        <v>2.5</v>
      </c>
    </row>
    <row r="131" spans="1:5" x14ac:dyDescent="0.25">
      <c r="A131" s="6">
        <v>36981</v>
      </c>
      <c r="B131" s="7">
        <v>5.5154080893954642</v>
      </c>
      <c r="C131" s="7">
        <f>IF(B131&gt;2,IF(B131&lt;10,B131*0.3125-0.625,F_Referencesats[[#This Row],[Øvre grænse for referencesats]]),F_Referencesats[[#This Row],[Nedre grænse for referencesats]])</f>
        <v>1.0985650279360826</v>
      </c>
      <c r="D131" s="23">
        <v>0</v>
      </c>
      <c r="E131" s="23">
        <v>2.5</v>
      </c>
    </row>
    <row r="132" spans="1:5" x14ac:dyDescent="0.25">
      <c r="A132" s="6">
        <v>37072</v>
      </c>
      <c r="B132" s="7">
        <v>7.2066765031352986</v>
      </c>
      <c r="C132" s="7">
        <f>IF(B132&gt;2,IF(B132&lt;10,B132*0.3125-0.625,F_Referencesats[[#This Row],[Øvre grænse for referencesats]]),F_Referencesats[[#This Row],[Nedre grænse for referencesats]])</f>
        <v>1.6270864072297808</v>
      </c>
      <c r="D132" s="23">
        <v>0</v>
      </c>
      <c r="E132" s="23">
        <v>2.5</v>
      </c>
    </row>
    <row r="133" spans="1:5" x14ac:dyDescent="0.25">
      <c r="A133" s="6">
        <v>37164</v>
      </c>
      <c r="B133" s="7">
        <v>8.7752737995668042</v>
      </c>
      <c r="C133" s="7">
        <f>IF(B133&gt;2,IF(B133&lt;10,B133*0.3125-0.625,F_Referencesats[[#This Row],[Øvre grænse for referencesats]]),F_Referencesats[[#This Row],[Nedre grænse for referencesats]])</f>
        <v>2.1172730623646263</v>
      </c>
      <c r="D133" s="23">
        <v>0</v>
      </c>
      <c r="E133" s="23">
        <v>2.5</v>
      </c>
    </row>
    <row r="134" spans="1:5" x14ac:dyDescent="0.25">
      <c r="A134" s="6">
        <v>37256</v>
      </c>
      <c r="B134" s="7">
        <v>12.122012502514877</v>
      </c>
      <c r="C134" s="7">
        <f>IF(B134&gt;2,IF(B134&lt;10,B134*0.3125-0.625,F_Referencesats[[#This Row],[Øvre grænse for referencesats]]),F_Referencesats[[#This Row],[Nedre grænse for referencesats]])</f>
        <v>2.5</v>
      </c>
      <c r="D134" s="23">
        <v>0</v>
      </c>
      <c r="E134" s="23">
        <v>2.5</v>
      </c>
    </row>
    <row r="135" spans="1:5" x14ac:dyDescent="0.25">
      <c r="A135" s="6">
        <v>37346</v>
      </c>
      <c r="B135" s="7">
        <v>10.719557614893404</v>
      </c>
      <c r="C135" s="7">
        <f>IF(B135&gt;2,IF(B135&lt;10,B135*0.3125-0.625,F_Referencesats[[#This Row],[Øvre grænse for referencesats]]),F_Referencesats[[#This Row],[Nedre grænse for referencesats]])</f>
        <v>2.5</v>
      </c>
      <c r="D135" s="23">
        <v>0</v>
      </c>
      <c r="E135" s="23">
        <v>2.5</v>
      </c>
    </row>
    <row r="136" spans="1:5" x14ac:dyDescent="0.25">
      <c r="A136" s="6">
        <v>37437</v>
      </c>
      <c r="B136" s="7">
        <v>9.318562804078482</v>
      </c>
      <c r="C136" s="7">
        <f>IF(B136&gt;2,IF(B136&lt;10,B136*0.3125-0.625,F_Referencesats[[#This Row],[Øvre grænse for referencesats]]),F_Referencesats[[#This Row],[Nedre grænse for referencesats]])</f>
        <v>2.2870508762745256</v>
      </c>
      <c r="D136" s="23">
        <v>0</v>
      </c>
      <c r="E136" s="23">
        <v>2.5</v>
      </c>
    </row>
    <row r="137" spans="1:5" x14ac:dyDescent="0.25">
      <c r="A137" s="6">
        <v>37529</v>
      </c>
      <c r="B137" s="7">
        <v>10.74379196463218</v>
      </c>
      <c r="C137" s="7">
        <f>IF(B137&gt;2,IF(B137&lt;10,B137*0.3125-0.625,F_Referencesats[[#This Row],[Øvre grænse for referencesats]]),F_Referencesats[[#This Row],[Nedre grænse for referencesats]])</f>
        <v>2.5</v>
      </c>
      <c r="D137" s="23">
        <v>0</v>
      </c>
      <c r="E137" s="23">
        <v>2.5</v>
      </c>
    </row>
    <row r="138" spans="1:5" x14ac:dyDescent="0.25">
      <c r="A138" s="6">
        <v>37621</v>
      </c>
      <c r="B138" s="7">
        <v>9.0794225993078612</v>
      </c>
      <c r="C138" s="7">
        <f>IF(B138&gt;2,IF(B138&lt;10,B138*0.3125-0.625,F_Referencesats[[#This Row],[Øvre grænse for referencesats]]),F_Referencesats[[#This Row],[Nedre grænse for referencesats]])</f>
        <v>2.2123195622837066</v>
      </c>
      <c r="D138" s="23">
        <v>0</v>
      </c>
      <c r="E138" s="23">
        <v>2.5</v>
      </c>
    </row>
    <row r="139" spans="1:5" x14ac:dyDescent="0.25">
      <c r="A139" s="6">
        <v>37711</v>
      </c>
      <c r="B139" s="7">
        <v>12.390041993919169</v>
      </c>
      <c r="C139" s="7">
        <f>IF(B139&gt;2,IF(B139&lt;10,B139*0.3125-0.625,F_Referencesats[[#This Row],[Øvre grænse for referencesats]]),F_Referencesats[[#This Row],[Nedre grænse for referencesats]])</f>
        <v>2.5</v>
      </c>
      <c r="D139" s="23">
        <v>0</v>
      </c>
      <c r="E139" s="23">
        <v>2.5</v>
      </c>
    </row>
    <row r="140" spans="1:5" x14ac:dyDescent="0.25">
      <c r="A140" s="6">
        <v>37802</v>
      </c>
      <c r="B140" s="7">
        <v>13.683599597845529</v>
      </c>
      <c r="C140" s="7">
        <f>IF(B140&gt;2,IF(B140&lt;10,B140*0.3125-0.625,F_Referencesats[[#This Row],[Øvre grænse for referencesats]]),F_Referencesats[[#This Row],[Nedre grænse for referencesats]])</f>
        <v>2.5</v>
      </c>
      <c r="D140" s="23">
        <v>0</v>
      </c>
      <c r="E140" s="23">
        <v>2.5</v>
      </c>
    </row>
    <row r="141" spans="1:5" x14ac:dyDescent="0.25">
      <c r="A141" s="6">
        <v>37894</v>
      </c>
      <c r="B141" s="7">
        <v>14.49526329725262</v>
      </c>
      <c r="C141" s="7">
        <f>IF(B141&gt;2,IF(B141&lt;10,B141*0.3125-0.625,F_Referencesats[[#This Row],[Øvre grænse for referencesats]]),F_Referencesats[[#This Row],[Nedre grænse for referencesats]])</f>
        <v>2.5</v>
      </c>
      <c r="D141" s="23">
        <v>0</v>
      </c>
      <c r="E141" s="23">
        <v>2.5</v>
      </c>
    </row>
    <row r="142" spans="1:5" x14ac:dyDescent="0.25">
      <c r="A142" s="6">
        <v>37986</v>
      </c>
      <c r="B142" s="7">
        <v>12.391922780106427</v>
      </c>
      <c r="C142" s="7">
        <f>IF(B142&gt;2,IF(B142&lt;10,B142*0.3125-0.625,F_Referencesats[[#This Row],[Øvre grænse for referencesats]]),F_Referencesats[[#This Row],[Nedre grænse for referencesats]])</f>
        <v>2.5</v>
      </c>
      <c r="D142" s="23">
        <v>0</v>
      </c>
      <c r="E142" s="23">
        <v>2.5</v>
      </c>
    </row>
    <row r="143" spans="1:5" x14ac:dyDescent="0.25">
      <c r="A143" s="6">
        <v>38077</v>
      </c>
      <c r="B143" s="7">
        <v>16.461351082934414</v>
      </c>
      <c r="C143" s="7">
        <f>IF(B143&gt;2,IF(B143&lt;10,B143*0.3125-0.625,F_Referencesats[[#This Row],[Øvre grænse for referencesats]]),F_Referencesats[[#This Row],[Nedre grænse for referencesats]])</f>
        <v>2.5</v>
      </c>
      <c r="D143" s="23">
        <v>0</v>
      </c>
      <c r="E143" s="23">
        <v>2.5</v>
      </c>
    </row>
    <row r="144" spans="1:5" x14ac:dyDescent="0.25">
      <c r="A144" s="6">
        <v>38168</v>
      </c>
      <c r="B144" s="7">
        <v>16.2046426756811</v>
      </c>
      <c r="C144" s="7">
        <f>IF(B144&gt;2,IF(B144&lt;10,B144*0.3125-0.625,F_Referencesats[[#This Row],[Øvre grænse for referencesats]]),F_Referencesats[[#This Row],[Nedre grænse for referencesats]])</f>
        <v>2.5</v>
      </c>
      <c r="D144" s="23">
        <v>0</v>
      </c>
      <c r="E144" s="23">
        <v>2.5</v>
      </c>
    </row>
    <row r="145" spans="1:5" x14ac:dyDescent="0.25">
      <c r="A145" s="6">
        <v>38260</v>
      </c>
      <c r="B145" s="7">
        <v>16.848121140889475</v>
      </c>
      <c r="C145" s="7">
        <f>IF(B145&gt;2,IF(B145&lt;10,B145*0.3125-0.625,F_Referencesats[[#This Row],[Øvre grænse for referencesats]]),F_Referencesats[[#This Row],[Nedre grænse for referencesats]])</f>
        <v>2.5</v>
      </c>
      <c r="D145" s="23">
        <v>0</v>
      </c>
      <c r="E145" s="23">
        <v>2.5</v>
      </c>
    </row>
    <row r="146" spans="1:5" x14ac:dyDescent="0.25">
      <c r="A146" s="6">
        <v>38352</v>
      </c>
      <c r="B146" s="7">
        <v>17.940147254120234</v>
      </c>
      <c r="C146" s="7">
        <f>IF(B146&gt;2,IF(B146&lt;10,B146*0.3125-0.625,F_Referencesats[[#This Row],[Øvre grænse for referencesats]]),F_Referencesats[[#This Row],[Nedre grænse for referencesats]])</f>
        <v>2.5</v>
      </c>
      <c r="D146" s="23">
        <v>0</v>
      </c>
      <c r="E146" s="23">
        <v>2.5</v>
      </c>
    </row>
    <row r="147" spans="1:5" x14ac:dyDescent="0.25">
      <c r="A147" s="6">
        <v>38442</v>
      </c>
      <c r="B147" s="7">
        <v>22.346099732960312</v>
      </c>
      <c r="C147" s="7">
        <f>IF(B147&gt;2,IF(B147&lt;10,B147*0.3125-0.625,F_Referencesats[[#This Row],[Øvre grænse for referencesats]]),F_Referencesats[[#This Row],[Nedre grænse for referencesats]])</f>
        <v>2.5</v>
      </c>
      <c r="D147" s="23">
        <v>0</v>
      </c>
      <c r="E147" s="23">
        <v>2.5</v>
      </c>
    </row>
    <row r="148" spans="1:5" x14ac:dyDescent="0.25">
      <c r="A148" s="6">
        <v>38533</v>
      </c>
      <c r="B148" s="7">
        <v>24.22525838647141</v>
      </c>
      <c r="C148" s="7">
        <f>IF(B148&gt;2,IF(B148&lt;10,B148*0.3125-0.625,F_Referencesats[[#This Row],[Øvre grænse for referencesats]]),F_Referencesats[[#This Row],[Nedre grænse for referencesats]])</f>
        <v>2.5</v>
      </c>
      <c r="D148" s="23">
        <v>0</v>
      </c>
      <c r="E148" s="23">
        <v>2.5</v>
      </c>
    </row>
    <row r="149" spans="1:5" x14ac:dyDescent="0.25">
      <c r="A149" s="6">
        <v>38625</v>
      </c>
      <c r="B149" s="7">
        <v>25.202205073298558</v>
      </c>
      <c r="C149" s="7">
        <f>IF(B149&gt;2,IF(B149&lt;10,B149*0.3125-0.625,F_Referencesats[[#This Row],[Øvre grænse for referencesats]]),F_Referencesats[[#This Row],[Nedre grænse for referencesats]])</f>
        <v>2.5</v>
      </c>
      <c r="D149" s="23">
        <v>0</v>
      </c>
      <c r="E149" s="23">
        <v>2.5</v>
      </c>
    </row>
    <row r="150" spans="1:5" x14ac:dyDescent="0.25">
      <c r="A150" s="6">
        <v>38717</v>
      </c>
      <c r="B150" s="7">
        <v>28.918295419605812</v>
      </c>
      <c r="C150" s="7">
        <f>IF(B150&gt;2,IF(B150&lt;10,B150*0.3125-0.625,F_Referencesats[[#This Row],[Øvre grænse for referencesats]]),F_Referencesats[[#This Row],[Nedre grænse for referencesats]])</f>
        <v>2.5</v>
      </c>
      <c r="D150" s="23">
        <v>0</v>
      </c>
      <c r="E150" s="23">
        <v>2.5</v>
      </c>
    </row>
    <row r="151" spans="1:5" x14ac:dyDescent="0.25">
      <c r="A151" s="6">
        <v>38807</v>
      </c>
      <c r="B151" s="7">
        <v>32.268671052034648</v>
      </c>
      <c r="C151" s="7">
        <f>IF(B151&gt;2,IF(B151&lt;10,B151*0.3125-0.625,F_Referencesats[[#This Row],[Øvre grænse for referencesats]]),F_Referencesats[[#This Row],[Nedre grænse for referencesats]])</f>
        <v>2.5</v>
      </c>
      <c r="D151" s="23">
        <v>0</v>
      </c>
      <c r="E151" s="23">
        <v>2.5</v>
      </c>
    </row>
    <row r="152" spans="1:5" x14ac:dyDescent="0.25">
      <c r="A152" s="6">
        <v>38898</v>
      </c>
      <c r="B152" s="7">
        <v>35.394234826114626</v>
      </c>
      <c r="C152" s="7">
        <f>IF(B152&gt;2,IF(B152&lt;10,B152*0.3125-0.625,F_Referencesats[[#This Row],[Øvre grænse for referencesats]]),F_Referencesats[[#This Row],[Nedre grænse for referencesats]])</f>
        <v>2.5</v>
      </c>
      <c r="D152" s="23">
        <v>0</v>
      </c>
      <c r="E152" s="23">
        <v>2.5</v>
      </c>
    </row>
    <row r="153" spans="1:5" x14ac:dyDescent="0.25">
      <c r="A153" s="6">
        <v>38990</v>
      </c>
      <c r="B153" s="7">
        <v>37.203245705040501</v>
      </c>
      <c r="C153" s="7">
        <f>IF(B153&gt;2,IF(B153&lt;10,B153*0.3125-0.625,F_Referencesats[[#This Row],[Øvre grænse for referencesats]]),F_Referencesats[[#This Row],[Nedre grænse for referencesats]])</f>
        <v>2.5</v>
      </c>
      <c r="D153" s="23">
        <v>0</v>
      </c>
      <c r="E153" s="23">
        <v>2.5</v>
      </c>
    </row>
    <row r="154" spans="1:5" x14ac:dyDescent="0.25">
      <c r="A154" s="6">
        <v>39082</v>
      </c>
      <c r="B154" s="7">
        <v>39.708399201099326</v>
      </c>
      <c r="C154" s="7">
        <f>IF(B154&gt;2,IF(B154&lt;10,B154*0.3125-0.625,F_Referencesats[[#This Row],[Øvre grænse for referencesats]]),F_Referencesats[[#This Row],[Nedre grænse for referencesats]])</f>
        <v>2.5</v>
      </c>
      <c r="D154" s="23">
        <v>0</v>
      </c>
      <c r="E154" s="23">
        <v>2.5</v>
      </c>
    </row>
    <row r="155" spans="1:5" x14ac:dyDescent="0.25">
      <c r="A155" s="6">
        <v>39172</v>
      </c>
      <c r="B155" s="7">
        <v>38.66007506720689</v>
      </c>
      <c r="C155" s="7">
        <f>IF(B155&gt;2,IF(B155&lt;10,B155*0.3125-0.625,F_Referencesats[[#This Row],[Øvre grænse for referencesats]]),F_Referencesats[[#This Row],[Nedre grænse for referencesats]])</f>
        <v>2.5</v>
      </c>
      <c r="D155" s="23">
        <v>0</v>
      </c>
      <c r="E155" s="23">
        <v>2.5</v>
      </c>
    </row>
    <row r="156" spans="1:5" x14ac:dyDescent="0.25">
      <c r="A156" s="6">
        <v>39263</v>
      </c>
      <c r="B156" s="7">
        <v>37.930048091757868</v>
      </c>
      <c r="C156" s="7">
        <f>IF(B156&gt;2,IF(B156&lt;10,B156*0.3125-0.625,F_Referencesats[[#This Row],[Øvre grænse for referencesats]]),F_Referencesats[[#This Row],[Nedre grænse for referencesats]])</f>
        <v>2.5</v>
      </c>
      <c r="D156" s="23">
        <v>0</v>
      </c>
      <c r="E156" s="23">
        <v>2.5</v>
      </c>
    </row>
    <row r="157" spans="1:5" x14ac:dyDescent="0.25">
      <c r="A157" s="6">
        <v>39355</v>
      </c>
      <c r="B157" s="7">
        <v>38.058466621385662</v>
      </c>
      <c r="C157" s="7">
        <f>IF(B157&gt;2,IF(B157&lt;10,B157*0.3125-0.625,F_Referencesats[[#This Row],[Øvre grænse for referencesats]]),F_Referencesats[[#This Row],[Nedre grænse for referencesats]])</f>
        <v>2.5</v>
      </c>
      <c r="D157" s="23">
        <v>0</v>
      </c>
      <c r="E157" s="23">
        <v>2.5</v>
      </c>
    </row>
    <row r="158" spans="1:5" x14ac:dyDescent="0.25">
      <c r="A158" s="6">
        <v>39447</v>
      </c>
      <c r="B158" s="7">
        <v>39.840274537653585</v>
      </c>
      <c r="C158" s="7">
        <f>IF(B158&gt;2,IF(B158&lt;10,B158*0.3125-0.625,F_Referencesats[[#This Row],[Øvre grænse for referencesats]]),F_Referencesats[[#This Row],[Nedre grænse for referencesats]])</f>
        <v>2.5</v>
      </c>
      <c r="D158" s="23">
        <v>0</v>
      </c>
      <c r="E158" s="23">
        <v>2.5</v>
      </c>
    </row>
    <row r="159" spans="1:5" x14ac:dyDescent="0.25">
      <c r="A159" s="6">
        <v>39538</v>
      </c>
      <c r="B159" s="7">
        <v>39.246881075822415</v>
      </c>
      <c r="C159" s="7">
        <f>IF(B159&gt;2,IF(B159&lt;10,B159*0.3125-0.625,F_Referencesats[[#This Row],[Øvre grænse for referencesats]]),F_Referencesats[[#This Row],[Nedre grænse for referencesats]])</f>
        <v>2.5</v>
      </c>
      <c r="D159" s="23">
        <v>0</v>
      </c>
      <c r="E159" s="23">
        <v>2.5</v>
      </c>
    </row>
    <row r="160" spans="1:5" x14ac:dyDescent="0.25">
      <c r="A160" s="6">
        <v>39629</v>
      </c>
      <c r="B160" s="7">
        <v>37.125124641674574</v>
      </c>
      <c r="C160" s="7">
        <f>IF(B160&gt;2,IF(B160&lt;10,B160*0.3125-0.625,F_Referencesats[[#This Row],[Øvre grænse for referencesats]]),F_Referencesats[[#This Row],[Nedre grænse for referencesats]])</f>
        <v>2.5</v>
      </c>
      <c r="D160" s="23">
        <v>0</v>
      </c>
      <c r="E160" s="23">
        <v>2.5</v>
      </c>
    </row>
    <row r="161" spans="1:5" x14ac:dyDescent="0.25">
      <c r="A161" s="6">
        <v>39721</v>
      </c>
      <c r="B161" s="7">
        <v>34.542260672068863</v>
      </c>
      <c r="C161" s="7">
        <f>IF(B161&gt;2,IF(B161&lt;10,B161*0.3125-0.625,F_Referencesats[[#This Row],[Øvre grænse for referencesats]]),F_Referencesats[[#This Row],[Nedre grænse for referencesats]])</f>
        <v>2.5</v>
      </c>
      <c r="D161" s="23">
        <v>0</v>
      </c>
      <c r="E161" s="23">
        <v>2.5</v>
      </c>
    </row>
    <row r="162" spans="1:5" x14ac:dyDescent="0.25">
      <c r="A162" s="6">
        <v>39813</v>
      </c>
      <c r="B162" s="7">
        <v>33.104425131618001</v>
      </c>
      <c r="C162" s="7">
        <f>IF(B162&gt;2,IF(B162&lt;10,B162*0.3125-0.625,F_Referencesats[[#This Row],[Øvre grænse for referencesats]]),F_Referencesats[[#This Row],[Nedre grænse for referencesats]])</f>
        <v>2.5</v>
      </c>
      <c r="D162" s="23">
        <v>0</v>
      </c>
      <c r="E162" s="23">
        <v>2.5</v>
      </c>
    </row>
    <row r="163" spans="1:5" x14ac:dyDescent="0.25">
      <c r="A163" s="6">
        <v>39903</v>
      </c>
      <c r="B163" s="7">
        <v>34.818417663626605</v>
      </c>
      <c r="C163" s="7">
        <f>IF(B163&gt;2,IF(B163&lt;10,B163*0.3125-0.625,F_Referencesats[[#This Row],[Øvre grænse for referencesats]]),F_Referencesats[[#This Row],[Nedre grænse for referencesats]])</f>
        <v>2.5</v>
      </c>
      <c r="D163" s="23">
        <v>0</v>
      </c>
      <c r="E163" s="23">
        <v>2.5</v>
      </c>
    </row>
    <row r="164" spans="1:5" x14ac:dyDescent="0.25">
      <c r="A164" s="6">
        <v>39994</v>
      </c>
      <c r="B164" s="7">
        <v>35.062941803455487</v>
      </c>
      <c r="C164" s="7">
        <f>IF(B164&gt;2,IF(B164&lt;10,B164*0.3125-0.625,F_Referencesats[[#This Row],[Øvre grænse for referencesats]]),F_Referencesats[[#This Row],[Nedre grænse for referencesats]])</f>
        <v>2.5</v>
      </c>
      <c r="D164" s="23">
        <v>0</v>
      </c>
      <c r="E164" s="23">
        <v>2.5</v>
      </c>
    </row>
    <row r="165" spans="1:5" x14ac:dyDescent="0.25">
      <c r="A165" s="6">
        <v>40086</v>
      </c>
      <c r="B165" s="7">
        <v>38.166918633852134</v>
      </c>
      <c r="C165" s="7">
        <f>IF(B165&gt;2,IF(B165&lt;10,B165*0.3125-0.625,F_Referencesats[[#This Row],[Øvre grænse for referencesats]]),F_Referencesats[[#This Row],[Nedre grænse for referencesats]])</f>
        <v>2.5</v>
      </c>
      <c r="D165" s="23">
        <v>0</v>
      </c>
      <c r="E165" s="23">
        <v>2.5</v>
      </c>
    </row>
    <row r="166" spans="1:5" x14ac:dyDescent="0.25">
      <c r="A166" s="6">
        <v>40178</v>
      </c>
      <c r="B166" s="7">
        <v>38.914409402267296</v>
      </c>
      <c r="C166" s="7">
        <f>IF(B166&gt;2,IF(B166&lt;10,B166*0.3125-0.625,F_Referencesats[[#This Row],[Øvre grænse for referencesats]]),F_Referencesats[[#This Row],[Nedre grænse for referencesats]])</f>
        <v>2.5</v>
      </c>
      <c r="D166" s="23">
        <v>0</v>
      </c>
      <c r="E166" s="23">
        <v>2.5</v>
      </c>
    </row>
    <row r="167" spans="1:5" x14ac:dyDescent="0.25">
      <c r="A167" s="6">
        <v>40268</v>
      </c>
      <c r="B167" s="7">
        <v>36.346225652680062</v>
      </c>
      <c r="C167" s="7">
        <f>IF(B167&gt;2,IF(B167&lt;10,B167*0.3125-0.625,F_Referencesats[[#This Row],[Øvre grænse for referencesats]]),F_Referencesats[[#This Row],[Nedre grænse for referencesats]])</f>
        <v>2.5</v>
      </c>
      <c r="D167" s="23">
        <v>0</v>
      </c>
      <c r="E167" s="23">
        <v>2.5</v>
      </c>
    </row>
    <row r="168" spans="1:5" x14ac:dyDescent="0.25">
      <c r="A168" s="6">
        <v>40359</v>
      </c>
      <c r="B168" s="7">
        <v>29.038670519012101</v>
      </c>
      <c r="C168" s="7">
        <f>IF(B168&gt;2,IF(B168&lt;10,B168*0.3125-0.625,F_Referencesats[[#This Row],[Øvre grænse for referencesats]]),F_Referencesats[[#This Row],[Nedre grænse for referencesats]])</f>
        <v>2.5</v>
      </c>
      <c r="D168" s="23">
        <v>0</v>
      </c>
      <c r="E168" s="23">
        <v>2.5</v>
      </c>
    </row>
    <row r="169" spans="1:5" x14ac:dyDescent="0.25">
      <c r="A169" s="6">
        <v>40451</v>
      </c>
      <c r="B169" s="7">
        <v>21.473259917050427</v>
      </c>
      <c r="C169" s="7">
        <f>IF(B169&gt;2,IF(B169&lt;10,B169*0.3125-0.625,F_Referencesats[[#This Row],[Øvre grænse for referencesats]]),F_Referencesats[[#This Row],[Nedre grænse for referencesats]])</f>
        <v>2.5</v>
      </c>
      <c r="D169" s="23">
        <v>0</v>
      </c>
      <c r="E169" s="23">
        <v>2.5</v>
      </c>
    </row>
    <row r="170" spans="1:5" x14ac:dyDescent="0.25">
      <c r="A170" s="6">
        <v>40543</v>
      </c>
      <c r="B170" s="7">
        <v>14.47468201459597</v>
      </c>
      <c r="C170" s="7">
        <f>IF(B170&gt;2,IF(B170&lt;10,B170*0.3125-0.625,F_Referencesats[[#This Row],[Øvre grænse for referencesats]]),F_Referencesats[[#This Row],[Nedre grænse for referencesats]])</f>
        <v>2.5</v>
      </c>
      <c r="D170" s="23">
        <v>0</v>
      </c>
      <c r="E170" s="23">
        <v>2.5</v>
      </c>
    </row>
    <row r="171" spans="1:5" x14ac:dyDescent="0.25">
      <c r="A171" s="6">
        <v>40633</v>
      </c>
      <c r="B171" s="7">
        <v>11.040389768460841</v>
      </c>
      <c r="C171" s="7">
        <f>IF(B171&gt;2,IF(B171&lt;10,B171*0.3125-0.625,F_Referencesats[[#This Row],[Øvre grænse for referencesats]]),F_Referencesats[[#This Row],[Nedre grænse for referencesats]])</f>
        <v>2.5</v>
      </c>
      <c r="D171" s="23">
        <v>0</v>
      </c>
      <c r="E171" s="23">
        <v>2.5</v>
      </c>
    </row>
    <row r="172" spans="1:5" x14ac:dyDescent="0.25">
      <c r="A172" s="6">
        <v>40724</v>
      </c>
      <c r="B172" s="7">
        <v>8.969461329593571</v>
      </c>
      <c r="C172" s="7">
        <f>IF(B172&gt;2,IF(B172&lt;10,B172*0.3125-0.625,F_Referencesats[[#This Row],[Øvre grænse for referencesats]]),F_Referencesats[[#This Row],[Nedre grænse for referencesats]])</f>
        <v>2.1779566654979909</v>
      </c>
      <c r="D172" s="23">
        <v>0</v>
      </c>
      <c r="E172" s="23">
        <v>2.5</v>
      </c>
    </row>
    <row r="173" spans="1:5" x14ac:dyDescent="0.25">
      <c r="A173" s="6">
        <v>40816</v>
      </c>
      <c r="B173" s="7">
        <v>12.328585618270296</v>
      </c>
      <c r="C173" s="7">
        <f>IF(B173&gt;2,IF(B173&lt;10,B173*0.3125-0.625,F_Referencesats[[#This Row],[Øvre grænse for referencesats]]),F_Referencesats[[#This Row],[Nedre grænse for referencesats]])</f>
        <v>2.5</v>
      </c>
      <c r="D173" s="23">
        <v>0</v>
      </c>
      <c r="E173" s="23">
        <v>2.5</v>
      </c>
    </row>
    <row r="174" spans="1:5" x14ac:dyDescent="0.25">
      <c r="A174" s="6">
        <v>40908</v>
      </c>
      <c r="B174" s="7">
        <v>11.943614430303171</v>
      </c>
      <c r="C174" s="7">
        <f>IF(B174&gt;2,IF(B174&lt;10,B174*0.3125-0.625,F_Referencesats[[#This Row],[Øvre grænse for referencesats]]),F_Referencesats[[#This Row],[Nedre grænse for referencesats]])</f>
        <v>2.5</v>
      </c>
      <c r="D174" s="23">
        <v>0</v>
      </c>
      <c r="E174" s="23">
        <v>2.5</v>
      </c>
    </row>
    <row r="175" spans="1:5" x14ac:dyDescent="0.25">
      <c r="A175" s="6">
        <v>40999</v>
      </c>
      <c r="B175" s="7">
        <v>11.589131777213595</v>
      </c>
      <c r="C175" s="7">
        <f>IF(B175&gt;2,IF(B175&lt;10,B175*0.3125-0.625,F_Referencesats[[#This Row],[Øvre grænse for referencesats]]),F_Referencesats[[#This Row],[Nedre grænse for referencesats]])</f>
        <v>2.5</v>
      </c>
      <c r="D175" s="23">
        <v>0</v>
      </c>
      <c r="E175" s="23">
        <v>2.5</v>
      </c>
    </row>
    <row r="176" spans="1:5" x14ac:dyDescent="0.25">
      <c r="A176" s="6">
        <v>41090</v>
      </c>
      <c r="B176" s="7">
        <v>9.1182495892973918</v>
      </c>
      <c r="C176" s="7">
        <f>IF(B176&gt;2,IF(B176&lt;10,B176*0.3125-0.625,F_Referencesats[[#This Row],[Øvre grænse for referencesats]]),F_Referencesats[[#This Row],[Nedre grænse for referencesats]])</f>
        <v>2.2244529966554349</v>
      </c>
      <c r="D176" s="23">
        <v>0</v>
      </c>
      <c r="E176" s="23">
        <v>2.5</v>
      </c>
    </row>
    <row r="177" spans="1:5" x14ac:dyDescent="0.25">
      <c r="A177" s="6">
        <v>41182</v>
      </c>
      <c r="B177" s="7">
        <v>3.8773062428528249</v>
      </c>
      <c r="C177" s="7">
        <f>IF(B177&gt;2,IF(B177&lt;10,B177*0.3125-0.625,F_Referencesats[[#This Row],[Øvre grænse for referencesats]]),F_Referencesats[[#This Row],[Nedre grænse for referencesats]])</f>
        <v>0.58665820089150778</v>
      </c>
      <c r="D177" s="23">
        <v>0</v>
      </c>
      <c r="E177" s="23">
        <v>2.5</v>
      </c>
    </row>
    <row r="178" spans="1:5" x14ac:dyDescent="0.25">
      <c r="A178" s="6">
        <v>41274</v>
      </c>
      <c r="B178" s="7">
        <v>3.9912348612949415</v>
      </c>
      <c r="C178" s="7">
        <f>IF(B178&gt;2,IF(B178&lt;10,B178*0.3125-0.625,F_Referencesats[[#This Row],[Øvre grænse for referencesats]]),F_Referencesats[[#This Row],[Nedre grænse for referencesats]])</f>
        <v>0.62226089415466923</v>
      </c>
      <c r="D178" s="23">
        <v>0</v>
      </c>
      <c r="E178" s="23">
        <v>2.5</v>
      </c>
    </row>
    <row r="179" spans="1:5" x14ac:dyDescent="0.25">
      <c r="A179" s="6">
        <v>41364</v>
      </c>
      <c r="B179" s="7">
        <v>0.45126060325029016</v>
      </c>
      <c r="C179" s="7">
        <f>IF(B179&gt;2,IF(B179&lt;10,B179*0.3125-0.625,F_Referencesats[[#This Row],[Øvre grænse for referencesats]]),F_Referencesats[[#This Row],[Nedre grænse for referencesats]])</f>
        <v>0</v>
      </c>
      <c r="D179" s="23">
        <v>0</v>
      </c>
      <c r="E179" s="23">
        <v>2.5</v>
      </c>
    </row>
    <row r="180" spans="1:5" x14ac:dyDescent="0.25">
      <c r="A180" s="6">
        <v>41455</v>
      </c>
      <c r="B180" s="7">
        <v>-3.5759508946333085</v>
      </c>
      <c r="C180" s="7">
        <f>IF(B180&gt;2,IF(B180&lt;10,B180*0.3125-0.625,F_Referencesats[[#This Row],[Øvre grænse for referencesats]]),F_Referencesats[[#This Row],[Nedre grænse for referencesats]])</f>
        <v>0</v>
      </c>
      <c r="D180" s="23">
        <v>0</v>
      </c>
      <c r="E180" s="23">
        <v>2.5</v>
      </c>
    </row>
    <row r="181" spans="1:5" x14ac:dyDescent="0.25">
      <c r="A181" s="6">
        <v>41547</v>
      </c>
      <c r="B181" s="7">
        <v>-6.2159524213205373</v>
      </c>
      <c r="C181" s="7">
        <f>IF(B181&gt;2,IF(B181&lt;10,B181*0.3125-0.625,F_Referencesats[[#This Row],[Øvre grænse for referencesats]]),F_Referencesats[[#This Row],[Nedre grænse for referencesats]])</f>
        <v>0</v>
      </c>
      <c r="D181" s="23">
        <v>0</v>
      </c>
      <c r="E181" s="23">
        <v>2.5</v>
      </c>
    </row>
    <row r="182" spans="1:5" x14ac:dyDescent="0.25">
      <c r="A182" s="6">
        <v>41639</v>
      </c>
      <c r="B182" s="7">
        <v>-13.35874676413107</v>
      </c>
      <c r="C182" s="7">
        <f>IF(B182&gt;2,IF(B182&lt;10,B182*0.3125-0.625,F_Referencesats[[#This Row],[Øvre grænse for referencesats]]),F_Referencesats[[#This Row],[Nedre grænse for referencesats]])</f>
        <v>0</v>
      </c>
      <c r="D182" s="23">
        <v>0</v>
      </c>
      <c r="E182" s="23">
        <v>2.5</v>
      </c>
    </row>
    <row r="183" spans="1:5" x14ac:dyDescent="0.25">
      <c r="A183" s="6">
        <v>41729</v>
      </c>
      <c r="B183" s="7">
        <v>-14.932711539736175</v>
      </c>
      <c r="C183" s="7">
        <f>IF(B183&gt;2,IF(B183&lt;10,B183*0.3125-0.625,F_Referencesats[[#This Row],[Øvre grænse for referencesats]]),F_Referencesats[[#This Row],[Nedre grænse for referencesats]])</f>
        <v>0</v>
      </c>
      <c r="D183" s="23">
        <v>0</v>
      </c>
      <c r="E183" s="23">
        <v>2.5</v>
      </c>
    </row>
    <row r="184" spans="1:5" x14ac:dyDescent="0.25">
      <c r="A184" s="6">
        <v>41820</v>
      </c>
      <c r="B184" s="7">
        <v>-17.806610373717689</v>
      </c>
      <c r="C184" s="7">
        <f>IF(B184&gt;2,IF(B184&lt;10,B184*0.3125-0.625,F_Referencesats[[#This Row],[Øvre grænse for referencesats]]),F_Referencesats[[#This Row],[Nedre grænse for referencesats]])</f>
        <v>0</v>
      </c>
      <c r="D184" s="23">
        <v>0</v>
      </c>
      <c r="E184" s="23">
        <v>2.5</v>
      </c>
    </row>
    <row r="185" spans="1:5" x14ac:dyDescent="0.25">
      <c r="A185" s="6">
        <v>41912</v>
      </c>
      <c r="B185" s="7">
        <v>-14.06171703095464</v>
      </c>
      <c r="C185" s="7">
        <f>IF(B185&gt;2,IF(B185&lt;10,B185*0.3125-0.625,F_Referencesats[[#This Row],[Øvre grænse for referencesats]]),F_Referencesats[[#This Row],[Nedre grænse for referencesats]])</f>
        <v>0</v>
      </c>
      <c r="D185" s="23">
        <v>0</v>
      </c>
      <c r="E185" s="23">
        <v>2.5</v>
      </c>
    </row>
    <row r="186" spans="1:5" x14ac:dyDescent="0.25">
      <c r="A186" s="6">
        <v>42004</v>
      </c>
      <c r="B186" s="7">
        <v>-16.118748552887382</v>
      </c>
      <c r="C186" s="7">
        <f>IF(B186&gt;2,IF(B186&lt;10,B186*0.3125-0.625,F_Referencesats[[#This Row],[Øvre grænse for referencesats]]),F_Referencesats[[#This Row],[Nedre grænse for referencesats]])</f>
        <v>0</v>
      </c>
      <c r="D186" s="23">
        <v>0</v>
      </c>
      <c r="E186" s="23">
        <v>2.5</v>
      </c>
    </row>
    <row r="187" spans="1:5" x14ac:dyDescent="0.25">
      <c r="A187" s="6">
        <v>42094</v>
      </c>
      <c r="B187" s="7">
        <v>-16.787596752485825</v>
      </c>
      <c r="C187" s="7">
        <f>IF(B187&gt;2,IF(B187&lt;10,B187*0.3125-0.625,F_Referencesats[[#This Row],[Øvre grænse for referencesats]]),F_Referencesats[[#This Row],[Nedre grænse for referencesats]])</f>
        <v>0</v>
      </c>
      <c r="D187" s="23">
        <v>0</v>
      </c>
      <c r="E187" s="23">
        <v>2.5</v>
      </c>
    </row>
    <row r="188" spans="1:5" x14ac:dyDescent="0.25">
      <c r="A188" s="6">
        <v>42185</v>
      </c>
      <c r="B188" s="7">
        <v>-20.515928020292165</v>
      </c>
      <c r="C188" s="7">
        <f>IF(B188&gt;2,IF(B188&lt;10,B188*0.3125-0.625,F_Referencesats[[#This Row],[Øvre grænse for referencesats]]),F_Referencesats[[#This Row],[Nedre grænse for referencesats]])</f>
        <v>0</v>
      </c>
      <c r="D188" s="23">
        <v>0</v>
      </c>
      <c r="E188" s="23">
        <v>2.5</v>
      </c>
    </row>
    <row r="189" spans="1:5" x14ac:dyDescent="0.25">
      <c r="A189" s="6">
        <v>42277</v>
      </c>
      <c r="B189" s="7">
        <v>-18.800660771158306</v>
      </c>
      <c r="C189" s="7">
        <f>IF(B189&gt;2,IF(B189&lt;10,B189*0.3125-0.625,F_Referencesats[[#This Row],[Øvre grænse for referencesats]]),F_Referencesats[[#This Row],[Nedre grænse for referencesats]])</f>
        <v>0</v>
      </c>
      <c r="D189" s="23">
        <v>0</v>
      </c>
      <c r="E189" s="23">
        <v>2.5</v>
      </c>
    </row>
    <row r="190" spans="1:5" x14ac:dyDescent="0.25">
      <c r="A190" s="6">
        <v>42369</v>
      </c>
      <c r="B190" s="7">
        <v>-20.488826209118002</v>
      </c>
      <c r="C190" s="7">
        <f>IF(B190&gt;2,IF(B190&lt;10,B190*0.3125-0.625,F_Referencesats[[#This Row],[Øvre grænse for referencesats]]),F_Referencesats[[#This Row],[Nedre grænse for referencesats]])</f>
        <v>0</v>
      </c>
      <c r="D190" s="23">
        <v>0</v>
      </c>
      <c r="E190" s="23">
        <v>2.5</v>
      </c>
    </row>
    <row r="191" spans="1:5" x14ac:dyDescent="0.25">
      <c r="A191" s="6">
        <v>42460</v>
      </c>
      <c r="B191" s="7">
        <v>-21.136972375135855</v>
      </c>
      <c r="C191" s="7">
        <f>IF(B191&gt;2,IF(B191&lt;10,B191*0.3125-0.625,F_Referencesats[[#This Row],[Øvre grænse for referencesats]]),F_Referencesats[[#This Row],[Nedre grænse for referencesats]])</f>
        <v>0</v>
      </c>
      <c r="D191" s="23">
        <v>0</v>
      </c>
      <c r="E191" s="23">
        <v>2.5</v>
      </c>
    </row>
    <row r="192" spans="1:5" x14ac:dyDescent="0.25">
      <c r="A192" s="6">
        <v>42551</v>
      </c>
      <c r="B192" s="7">
        <v>-21.207487666363079</v>
      </c>
      <c r="C192" s="7">
        <f>IF(B192&gt;2,IF(B192&lt;10,B192*0.3125-0.625,F_Referencesats[[#This Row],[Øvre grænse for referencesats]]),F_Referencesats[[#This Row],[Nedre grænse for referencesats]])</f>
        <v>0</v>
      </c>
      <c r="D192" s="23">
        <v>0</v>
      </c>
      <c r="E192" s="23">
        <v>2.5</v>
      </c>
    </row>
    <row r="193" spans="1:5" x14ac:dyDescent="0.25">
      <c r="A193" s="6">
        <v>42643</v>
      </c>
      <c r="B193" s="7">
        <v>-19.738973486482848</v>
      </c>
      <c r="C193" s="7">
        <f>IF(B193&gt;2,IF(B193&lt;10,B193*0.3125-0.625,F_Referencesats[[#This Row],[Øvre grænse for referencesats]]),F_Referencesats[[#This Row],[Nedre grænse for referencesats]])</f>
        <v>0</v>
      </c>
      <c r="D193" s="23">
        <v>0</v>
      </c>
      <c r="E193" s="23">
        <v>2.5</v>
      </c>
    </row>
    <row r="194" spans="1:5" x14ac:dyDescent="0.25">
      <c r="A194" s="6">
        <v>42735</v>
      </c>
      <c r="B194" s="7">
        <v>-24.348656241859629</v>
      </c>
      <c r="C194" s="7">
        <f>IF(B194&gt;2,IF(B194&lt;10,B194*0.3125-0.625,F_Referencesats[[#This Row],[Øvre grænse for referencesats]]),F_Referencesats[[#This Row],[Nedre grænse for referencesats]])</f>
        <v>0</v>
      </c>
      <c r="D194" s="23">
        <v>0</v>
      </c>
      <c r="E194" s="23">
        <v>2.5</v>
      </c>
    </row>
    <row r="195" spans="1:5" x14ac:dyDescent="0.25">
      <c r="A195" s="6">
        <v>42825</v>
      </c>
      <c r="B195" s="7">
        <v>-27.328304260799314</v>
      </c>
      <c r="C195" s="7">
        <f>IF(B195&gt;2,IF(B195&lt;10,B195*0.3125-0.625,F_Referencesats[[#This Row],[Øvre grænse for referencesats]]),F_Referencesats[[#This Row],[Nedre grænse for referencesats]])</f>
        <v>0</v>
      </c>
      <c r="D195" s="23">
        <v>0</v>
      </c>
      <c r="E195" s="23">
        <v>2.5</v>
      </c>
    </row>
    <row r="196" spans="1:5" x14ac:dyDescent="0.25">
      <c r="A196" s="6">
        <v>42916</v>
      </c>
      <c r="B196" s="7">
        <v>-29.745046897405416</v>
      </c>
      <c r="C196" s="7">
        <f>IF(B196&gt;2,IF(B196&lt;10,B196*0.3125-0.625,F_Referencesats[[#This Row],[Øvre grænse for referencesats]]),F_Referencesats[[#This Row],[Nedre grænse for referencesats]])</f>
        <v>0</v>
      </c>
      <c r="D196" s="23">
        <v>0</v>
      </c>
      <c r="E196" s="23">
        <v>2.5</v>
      </c>
    </row>
    <row r="197" spans="1:5" x14ac:dyDescent="0.25">
      <c r="A197" s="6">
        <v>43008</v>
      </c>
      <c r="B197" s="7">
        <v>-30.644966746284439</v>
      </c>
      <c r="C197" s="7">
        <f>IF(B197&gt;2,IF(B197&lt;10,B197*0.3125-0.625,F_Referencesats[[#This Row],[Øvre grænse for referencesats]]),F_Referencesats[[#This Row],[Nedre grænse for referencesats]])</f>
        <v>0</v>
      </c>
      <c r="D197" s="23">
        <v>0</v>
      </c>
      <c r="E197" s="23">
        <v>2.5</v>
      </c>
    </row>
    <row r="198" spans="1:5" x14ac:dyDescent="0.25">
      <c r="A198" s="6">
        <v>43100</v>
      </c>
      <c r="B198" s="7">
        <v>-31.456967310747842</v>
      </c>
      <c r="C198" s="7">
        <f>IF(B198&gt;2,IF(B198&lt;10,B198*0.3125-0.625,F_Referencesats[[#This Row],[Øvre grænse for referencesats]]),F_Referencesats[[#This Row],[Nedre grænse for referencesats]])</f>
        <v>0</v>
      </c>
      <c r="D198" s="23">
        <v>0</v>
      </c>
      <c r="E198" s="23">
        <v>2.5</v>
      </c>
    </row>
    <row r="199" spans="1:5" x14ac:dyDescent="0.25">
      <c r="A199" s="6">
        <v>43190</v>
      </c>
      <c r="B199" s="7">
        <v>-30.680864733762832</v>
      </c>
      <c r="C199" s="7">
        <f>IF(B199&gt;2,IF(B199&lt;10,B199*0.3125-0.625,F_Referencesats[[#This Row],[Øvre grænse for referencesats]]),F_Referencesats[[#This Row],[Nedre grænse for referencesats]])</f>
        <v>0</v>
      </c>
      <c r="D199" s="23">
        <v>0</v>
      </c>
      <c r="E199" s="23">
        <v>2.5</v>
      </c>
    </row>
    <row r="200" spans="1:5" x14ac:dyDescent="0.25">
      <c r="A200" s="6">
        <v>43281</v>
      </c>
      <c r="B200" s="7">
        <v>-29.407605936370373</v>
      </c>
      <c r="C200" s="7">
        <f>IF(B200&gt;2,IF(B200&lt;10,B200*0.3125-0.625,F_Referencesats[[#This Row],[Øvre grænse for referencesats]]),F_Referencesats[[#This Row],[Nedre grænse for referencesats]])</f>
        <v>0</v>
      </c>
      <c r="D200" s="23">
        <v>0</v>
      </c>
      <c r="E200" s="23">
        <v>2.5</v>
      </c>
    </row>
    <row r="201" spans="1:5" x14ac:dyDescent="0.25">
      <c r="A201" s="6">
        <v>43373</v>
      </c>
      <c r="B201" s="7">
        <v>-29.172855354631622</v>
      </c>
      <c r="C201" s="7">
        <f>IF(B201&gt;2,IF(B201&lt;10,B201*0.3125-0.625,F_Referencesats[[#This Row],[Øvre grænse for referencesats]]),F_Referencesats[[#This Row],[Nedre grænse for referencesats]])</f>
        <v>0</v>
      </c>
      <c r="D201" s="23">
        <v>0</v>
      </c>
      <c r="E201" s="23">
        <v>2.5</v>
      </c>
    </row>
    <row r="202" spans="1:5" x14ac:dyDescent="0.25">
      <c r="A202" s="6">
        <v>43465</v>
      </c>
      <c r="B202" s="7">
        <v>-28.88595906836369</v>
      </c>
      <c r="C202" s="7">
        <f>IF(B202&gt;2,IF(B202&lt;10,B202*0.3125-0.625,F_Referencesats[[#This Row],[Øvre grænse for referencesats]]),F_Referencesats[[#This Row],[Nedre grænse for referencesats]])</f>
        <v>0</v>
      </c>
      <c r="D202" s="23">
        <v>0</v>
      </c>
      <c r="E202" s="23">
        <v>2.5</v>
      </c>
    </row>
    <row r="203" spans="1:5" x14ac:dyDescent="0.25">
      <c r="A203" s="6">
        <v>43555</v>
      </c>
      <c r="B203" s="7">
        <v>-24.690732085870707</v>
      </c>
      <c r="C203" s="7">
        <f>IF(B203&gt;2,IF(B203&lt;10,B203*0.3125-0.625,F_Referencesats[[#This Row],[Øvre grænse for referencesats]]),F_Referencesats[[#This Row],[Nedre grænse for referencesats]])</f>
        <v>0</v>
      </c>
      <c r="D203" s="23">
        <v>0</v>
      </c>
      <c r="E203" s="23">
        <v>2.5</v>
      </c>
    </row>
    <row r="204" spans="1:5" x14ac:dyDescent="0.25">
      <c r="A204" s="6">
        <v>43646</v>
      </c>
      <c r="B204" s="7">
        <v>-21.430671763178196</v>
      </c>
      <c r="C204" s="7">
        <f>IF(B204&gt;2,IF(B204&lt;10,B204*0.3125-0.625,F_Referencesats[[#This Row],[Øvre grænse for referencesats]]),F_Referencesats[[#This Row],[Nedre grænse for referencesats]])</f>
        <v>0</v>
      </c>
      <c r="D204" s="23">
        <v>0</v>
      </c>
      <c r="E204" s="23">
        <v>2.5</v>
      </c>
    </row>
    <row r="205" spans="1:5" x14ac:dyDescent="0.25">
      <c r="A205" s="6">
        <v>43738</v>
      </c>
      <c r="B205" s="7">
        <v>-18.067301247002803</v>
      </c>
      <c r="C205" s="7">
        <f>IF(B205&gt;2,IF(B205&lt;10,B205*0.3125-0.625,F_Referencesats[[#This Row],[Øvre grænse for referencesats]]),F_Referencesats[[#This Row],[Nedre grænse for referencesats]])</f>
        <v>0</v>
      </c>
      <c r="D205" s="23">
        <v>0</v>
      </c>
      <c r="E205" s="23">
        <v>2.5</v>
      </c>
    </row>
    <row r="206" spans="1:5" x14ac:dyDescent="0.25">
      <c r="A206" s="6">
        <v>43830</v>
      </c>
      <c r="B206" s="7">
        <v>-16.290943244062873</v>
      </c>
      <c r="C206" s="7">
        <f>IF(B206&gt;2,IF(B206&lt;10,B206*0.3125-0.625,F_Referencesats[[#This Row],[Øvre grænse for referencesats]]),F_Referencesats[[#This Row],[Nedre grænse for referencesats]])</f>
        <v>0</v>
      </c>
      <c r="D206" s="23">
        <v>0</v>
      </c>
      <c r="E206" s="23">
        <v>2.5</v>
      </c>
    </row>
    <row r="207" spans="1:5" x14ac:dyDescent="0.25">
      <c r="A207" s="6">
        <v>43921</v>
      </c>
      <c r="B207" s="7">
        <v>-17.593911968610058</v>
      </c>
      <c r="C207" s="7">
        <f>IF(B207&gt;2,IF(B207&lt;10,B207*0.3125-0.625,F_Referencesats[[#This Row],[Øvre grænse for referencesats]]),F_Referencesats[[#This Row],[Nedre grænse for referencesats]])</f>
        <v>0</v>
      </c>
      <c r="D207" s="23">
        <v>0</v>
      </c>
      <c r="E207" s="23">
        <v>2.5</v>
      </c>
    </row>
    <row r="208" spans="1:5" x14ac:dyDescent="0.25">
      <c r="A208" s="6">
        <v>44012</v>
      </c>
      <c r="B208" s="7">
        <v>-12.869346403004897</v>
      </c>
      <c r="C208" s="7">
        <f>IF(B208&gt;2,IF(B208&lt;10,B208*0.3125-0.625,F_Referencesats[[#This Row],[Øvre grænse for referencesats]]),F_Referencesats[[#This Row],[Nedre grænse for referencesats]])</f>
        <v>0</v>
      </c>
      <c r="D208" s="23">
        <v>0</v>
      </c>
      <c r="E208" s="23">
        <v>2.5</v>
      </c>
    </row>
    <row r="209" spans="1:5" x14ac:dyDescent="0.25">
      <c r="A209" s="6">
        <v>44104</v>
      </c>
      <c r="B209" s="7">
        <v>-26.001454720973811</v>
      </c>
      <c r="C209" s="7">
        <f>IF(B209&gt;2,IF(B209&lt;10,B209*0.3125-0.625,F_Referencesats[[#This Row],[Øvre grænse for referencesats]]),F_Referencesats[[#This Row],[Nedre grænse for referencesats]])</f>
        <v>0</v>
      </c>
      <c r="D209" s="23">
        <v>0</v>
      </c>
      <c r="E209" s="23">
        <v>2.5</v>
      </c>
    </row>
    <row r="210" spans="1:5" x14ac:dyDescent="0.25">
      <c r="A210" s="6">
        <v>44196</v>
      </c>
      <c r="B210" s="7">
        <v>-24.748666721622328</v>
      </c>
      <c r="C210" s="7">
        <f>IF(B210&gt;2,IF(B210&lt;10,B210*0.3125-0.625,F_Referencesats[[#This Row],[Øvre grænse for referencesats]]),F_Referencesats[[#This Row],[Nedre grænse for referencesats]])</f>
        <v>0</v>
      </c>
      <c r="D210" s="23">
        <v>0</v>
      </c>
      <c r="E210" s="23">
        <v>2.5</v>
      </c>
    </row>
    <row r="211" spans="1:5" x14ac:dyDescent="0.25">
      <c r="A211" s="6">
        <v>44286</v>
      </c>
      <c r="B211" s="7">
        <v>-23.458218652395857</v>
      </c>
      <c r="C211" s="7">
        <f>IF(B211&gt;2,IF(B211&lt;10,B211*0.3125-0.625,F_Referencesats[[#This Row],[Øvre grænse for referencesats]]),F_Referencesats[[#This Row],[Nedre grænse for referencesats]])</f>
        <v>0</v>
      </c>
      <c r="D211" s="23">
        <v>0</v>
      </c>
      <c r="E211" s="23">
        <v>2.5</v>
      </c>
    </row>
    <row r="212" spans="1:5" x14ac:dyDescent="0.25">
      <c r="A212" s="6">
        <v>44377</v>
      </c>
      <c r="B212" s="7">
        <v>-27.437065593798508</v>
      </c>
      <c r="C212" s="7">
        <f>IF(B212&gt;2,IF(B212&lt;10,B212*0.3125-0.625,F_Referencesats[[#This Row],[Øvre grænse for referencesats]]),F_Referencesats[[#This Row],[Nedre grænse for referencesats]])</f>
        <v>0</v>
      </c>
      <c r="D212" s="23">
        <v>0</v>
      </c>
      <c r="E212" s="23">
        <v>2.5</v>
      </c>
    </row>
    <row r="213" spans="1:5" x14ac:dyDescent="0.25">
      <c r="A213" s="6">
        <v>44469</v>
      </c>
      <c r="B213" s="7">
        <v>-28.013720688940339</v>
      </c>
      <c r="C213" s="7">
        <f>IF(B213&gt;2,IF(B213&lt;10,B213*0.3125-0.625,F_Referencesats[[#This Row],[Øvre grænse for referencesats]]),F_Referencesats[[#This Row],[Nedre grænse for referencesats]])</f>
        <v>0</v>
      </c>
      <c r="D213" s="23">
        <v>0</v>
      </c>
      <c r="E213" s="23">
        <v>2.5</v>
      </c>
    </row>
    <row r="214" spans="1:5" x14ac:dyDescent="0.25">
      <c r="A214" s="6">
        <v>44561</v>
      </c>
      <c r="B214" s="7">
        <v>-30.542968814095786</v>
      </c>
      <c r="C214" s="7">
        <f>IF(B214&gt;2,IF(B214&lt;10,B214*0.3125-0.625,F_Referencesats[[#This Row],[Øvre grænse for referencesats]]),F_Referencesats[[#This Row],[Nedre grænse for referencesats]])</f>
        <v>0</v>
      </c>
      <c r="D214" s="23">
        <v>0</v>
      </c>
      <c r="E214" s="23">
        <v>2.5</v>
      </c>
    </row>
    <row r="215" spans="1:5" x14ac:dyDescent="0.25">
      <c r="A215" s="6">
        <v>44651</v>
      </c>
      <c r="B215" s="7">
        <v>-33.143085171968892</v>
      </c>
      <c r="C215" s="7">
        <f>IF(B215&gt;2,IF(B215&lt;10,B215*0.3125-0.625,F_Referencesats[[#This Row],[Øvre grænse for referencesats]]),F_Referencesats[[#This Row],[Nedre grænse for referencesats]])</f>
        <v>0</v>
      </c>
      <c r="D215" s="23">
        <v>0</v>
      </c>
      <c r="E215" s="23">
        <v>2.5</v>
      </c>
    </row>
    <row r="216" spans="1:5" x14ac:dyDescent="0.25">
      <c r="A216" s="6">
        <v>44742</v>
      </c>
      <c r="B216" s="7">
        <v>-36.293456349650171</v>
      </c>
      <c r="C216" s="7">
        <f>IF(B216&gt;2,IF(B216&lt;10,B216*0.3125-0.625,F_Referencesats[[#This Row],[Øvre grænse for referencesats]]),F_Referencesats[[#This Row],[Nedre grænse for referencesats]])</f>
        <v>0</v>
      </c>
      <c r="D216" s="23">
        <v>0</v>
      </c>
      <c r="E216" s="23">
        <v>2.5</v>
      </c>
    </row>
    <row r="217" spans="1:5" x14ac:dyDescent="0.25">
      <c r="A217" s="6">
        <v>44834</v>
      </c>
      <c r="B217" s="7">
        <v>-35.482116987752249</v>
      </c>
      <c r="C217" s="7">
        <f>IF(B217&gt;2,IF(B217&lt;10,B217*0.3125-0.625,F_Referencesats[[#This Row],[Øvre grænse for referencesats]]),F_Referencesats[[#This Row],[Nedre grænse for referencesats]])</f>
        <v>0</v>
      </c>
      <c r="D217" s="23">
        <v>0</v>
      </c>
      <c r="E217" s="23">
        <v>2.5</v>
      </c>
    </row>
    <row r="218" spans="1:5" x14ac:dyDescent="0.25">
      <c r="A218" s="6">
        <v>44926</v>
      </c>
      <c r="B218" s="7">
        <v>-35.524196814326785</v>
      </c>
      <c r="C218" s="7">
        <f>IF(B218&gt;2,IF(B218&lt;10,B218*0.3125-0.625,F_Referencesats[[#This Row],[Øvre grænse for referencesats]]),F_Referencesats[[#This Row],[Nedre grænse for referencesats]])</f>
        <v>0</v>
      </c>
      <c r="D218" s="23">
        <v>0</v>
      </c>
      <c r="E218" s="23">
        <v>2.5</v>
      </c>
    </row>
    <row r="219" spans="1:5" x14ac:dyDescent="0.25">
      <c r="A219" s="6">
        <v>45016</v>
      </c>
      <c r="B219" s="7">
        <v>-37.730247566815194</v>
      </c>
      <c r="C219" s="7">
        <f>IF(B219&gt;2,IF(B219&lt;10,B219*0.3125-0.625,F_Referencesats[[#This Row],[Øvre grænse for referencesats]]),F_Referencesats[[#This Row],[Nedre grænse for referencesats]])</f>
        <v>0</v>
      </c>
      <c r="D219" s="23">
        <v>0</v>
      </c>
      <c r="E219" s="23">
        <v>2.5</v>
      </c>
    </row>
    <row r="220" spans="1:5" x14ac:dyDescent="0.25">
      <c r="A220" s="6">
        <v>45107</v>
      </c>
      <c r="B220" s="7">
        <v>-42.076263933727915</v>
      </c>
      <c r="C220" s="7">
        <f>IF(B220&gt;2,IF(B220&lt;10,B220*0.3125-0.625,F_Referencesats[[#This Row],[Øvre grænse for referencesats]]),F_Referencesats[[#This Row],[Nedre grænse for referencesats]])</f>
        <v>0</v>
      </c>
      <c r="D220" s="23">
        <v>0</v>
      </c>
      <c r="E220" s="23">
        <v>2.5</v>
      </c>
    </row>
  </sheetData>
  <mergeCells count="4">
    <mergeCell ref="D5:E5"/>
    <mergeCell ref="A1:E1"/>
    <mergeCell ref="B3:E3"/>
    <mergeCell ref="B2:E2"/>
  </mergeCells>
  <hyperlinks>
    <hyperlink ref="E4" location="Indhold!A1" display="Tilbage til Indhold" xr:uid="{00000000-0004-0000-25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theme="4"/>
  </sheetPr>
  <dimension ref="A1:C27"/>
  <sheetViews>
    <sheetView zoomScaleNormal="100" workbookViewId="0">
      <selection sqref="A1:B1"/>
    </sheetView>
  </sheetViews>
  <sheetFormatPr defaultColWidth="9.140625" defaultRowHeight="15.75" x14ac:dyDescent="0.3"/>
  <cols>
    <col min="1" max="1" width="10.5703125" style="5" customWidth="1"/>
    <col min="2" max="2" width="65.42578125" style="5" customWidth="1"/>
    <col min="3" max="16384" width="9.140625" style="5"/>
  </cols>
  <sheetData>
    <row r="1" spans="1:3" ht="16.5" thickBot="1" x14ac:dyDescent="0.35">
      <c r="A1" s="95"/>
      <c r="B1" s="96"/>
    </row>
    <row r="2" spans="1:3" ht="20.100000000000001" customHeight="1" thickBot="1" x14ac:dyDescent="0.35">
      <c r="A2" s="93" t="s">
        <v>19</v>
      </c>
      <c r="B2" s="94"/>
      <c r="C2" s="50"/>
    </row>
    <row r="3" spans="1:3" ht="20.100000000000001" customHeight="1" x14ac:dyDescent="0.3">
      <c r="A3" s="97" t="s">
        <v>0</v>
      </c>
      <c r="B3" s="98"/>
      <c r="C3" s="51"/>
    </row>
    <row r="4" spans="1:3" ht="20.100000000000001" customHeight="1" x14ac:dyDescent="0.3">
      <c r="A4" s="52" t="s">
        <v>100</v>
      </c>
      <c r="B4" s="53" t="s">
        <v>34</v>
      </c>
    </row>
    <row r="5" spans="1:3" ht="20.100000000000001" customHeight="1" thickBot="1" x14ac:dyDescent="0.35">
      <c r="A5" s="54" t="s">
        <v>99</v>
      </c>
      <c r="B5" s="55" t="s">
        <v>8</v>
      </c>
    </row>
    <row r="6" spans="1:3" ht="20.100000000000001" customHeight="1" x14ac:dyDescent="0.3">
      <c r="A6" s="97" t="s">
        <v>1</v>
      </c>
      <c r="B6" s="98"/>
      <c r="C6" s="51"/>
    </row>
    <row r="7" spans="1:3" ht="20.100000000000001" customHeight="1" thickBot="1" x14ac:dyDescent="0.35">
      <c r="A7" s="56" t="s">
        <v>98</v>
      </c>
      <c r="B7" s="57" t="s">
        <v>1</v>
      </c>
    </row>
    <row r="8" spans="1:3" ht="20.100000000000001" customHeight="1" x14ac:dyDescent="0.3">
      <c r="A8" s="97" t="s">
        <v>2</v>
      </c>
      <c r="B8" s="98"/>
      <c r="C8" s="51"/>
    </row>
    <row r="9" spans="1:3" ht="20.100000000000001" customHeight="1" x14ac:dyDescent="0.3">
      <c r="A9" s="52" t="s">
        <v>97</v>
      </c>
      <c r="B9" s="58" t="s">
        <v>48</v>
      </c>
    </row>
    <row r="10" spans="1:3" ht="20.100000000000001" customHeight="1" thickBot="1" x14ac:dyDescent="0.35">
      <c r="A10" s="54" t="s">
        <v>96</v>
      </c>
      <c r="B10" s="55" t="s">
        <v>3</v>
      </c>
    </row>
    <row r="11" spans="1:3" ht="20.100000000000001" customHeight="1" x14ac:dyDescent="0.3">
      <c r="A11" s="97" t="s">
        <v>4</v>
      </c>
      <c r="B11" s="98"/>
      <c r="C11" s="51"/>
    </row>
    <row r="12" spans="1:3" ht="20.100000000000001" customHeight="1" x14ac:dyDescent="0.3">
      <c r="A12" s="52" t="s">
        <v>95</v>
      </c>
      <c r="B12" s="59" t="s">
        <v>5</v>
      </c>
    </row>
    <row r="13" spans="1:3" ht="20.100000000000001" customHeight="1" thickBot="1" x14ac:dyDescent="0.35">
      <c r="A13" s="54" t="s">
        <v>94</v>
      </c>
      <c r="B13" s="55" t="s">
        <v>15</v>
      </c>
    </row>
    <row r="14" spans="1:3" ht="20.100000000000001" customHeight="1" x14ac:dyDescent="0.3">
      <c r="A14" s="97" t="s">
        <v>6</v>
      </c>
      <c r="B14" s="98"/>
      <c r="C14" s="51"/>
    </row>
    <row r="15" spans="1:3" ht="19.899999999999999" customHeight="1" x14ac:dyDescent="0.3">
      <c r="A15" s="52" t="s">
        <v>93</v>
      </c>
      <c r="B15" s="57" t="s">
        <v>16</v>
      </c>
    </row>
    <row r="16" spans="1:3" ht="20.100000000000001" customHeight="1" thickBot="1" x14ac:dyDescent="0.35">
      <c r="A16" s="54" t="s">
        <v>92</v>
      </c>
      <c r="B16" s="55" t="s">
        <v>17</v>
      </c>
    </row>
    <row r="17" spans="1:3" ht="20.100000000000001" customHeight="1" x14ac:dyDescent="0.3">
      <c r="A17" s="97" t="s">
        <v>7</v>
      </c>
      <c r="B17" s="97"/>
      <c r="C17" s="51"/>
    </row>
    <row r="18" spans="1:3" ht="20.100000000000001" customHeight="1" x14ac:dyDescent="0.3">
      <c r="A18" s="52" t="s">
        <v>91</v>
      </c>
      <c r="B18" s="58" t="s">
        <v>124</v>
      </c>
    </row>
    <row r="19" spans="1:3" ht="20.100000000000001" customHeight="1" x14ac:dyDescent="0.3">
      <c r="A19" s="60" t="s">
        <v>90</v>
      </c>
      <c r="B19" s="53" t="s">
        <v>18</v>
      </c>
    </row>
    <row r="20" spans="1:3" ht="20.100000000000001" customHeight="1" thickBot="1" x14ac:dyDescent="0.35">
      <c r="A20" s="54"/>
      <c r="B20" s="61"/>
    </row>
    <row r="21" spans="1:3" ht="19.5" customHeight="1" thickBot="1" x14ac:dyDescent="0.35">
      <c r="A21" s="93" t="s">
        <v>20</v>
      </c>
      <c r="B21" s="94"/>
      <c r="C21" s="50"/>
    </row>
    <row r="22" spans="1:3" ht="20.100000000000001" customHeight="1" x14ac:dyDescent="0.3">
      <c r="A22" s="62" t="s">
        <v>89</v>
      </c>
      <c r="B22" s="63" t="s">
        <v>23</v>
      </c>
    </row>
    <row r="23" spans="1:3" ht="20.100000000000001" customHeight="1" x14ac:dyDescent="0.3">
      <c r="A23" s="60" t="s">
        <v>88</v>
      </c>
      <c r="B23" s="64" t="s">
        <v>22</v>
      </c>
    </row>
    <row r="24" spans="1:3" ht="20.100000000000001" customHeight="1" thickBot="1" x14ac:dyDescent="0.35">
      <c r="A24" s="65" t="s">
        <v>87</v>
      </c>
      <c r="B24" s="66" t="s">
        <v>21</v>
      </c>
    </row>
    <row r="25" spans="1:3" ht="20.100000000000001" customHeight="1" thickBot="1" x14ac:dyDescent="0.35">
      <c r="A25" s="93" t="s">
        <v>36</v>
      </c>
      <c r="B25" s="94"/>
    </row>
    <row r="26" spans="1:3" ht="19.5" customHeight="1" x14ac:dyDescent="0.3">
      <c r="A26" s="67" t="s">
        <v>86</v>
      </c>
      <c r="B26" s="68" t="s">
        <v>36</v>
      </c>
    </row>
    <row r="27" spans="1:3" x14ac:dyDescent="0.3">
      <c r="C27" s="46"/>
    </row>
  </sheetData>
  <mergeCells count="10">
    <mergeCell ref="A25:B25"/>
    <mergeCell ref="A1:B1"/>
    <mergeCell ref="A2:B2"/>
    <mergeCell ref="A21:B21"/>
    <mergeCell ref="A6:B6"/>
    <mergeCell ref="A8:B8"/>
    <mergeCell ref="A11:B11"/>
    <mergeCell ref="A14:B14"/>
    <mergeCell ref="A17:B17"/>
    <mergeCell ref="A3:B3"/>
  </mergeCells>
  <hyperlinks>
    <hyperlink ref="B4" location="'Finansiel Stressindikator'!A1" display="Finansiel stressindikator" xr:uid="{00000000-0004-0000-0200-000000000000}"/>
    <hyperlink ref="B5" location="'Kreditspænd og aktievolatilitet'!A1" display="Kreditspænd og aktievolatilitet" xr:uid="{00000000-0004-0000-0200-000001000000}"/>
    <hyperlink ref="B24" location="Betalingsbalancen!A1" display="Betalingsbalancen" xr:uid="{00000000-0004-0000-0200-000002000000}"/>
    <hyperlink ref="B23" location="'Boligpriser og BNI'!A1" display="Boligpriser og disponibel indkomst" xr:uid="{00000000-0004-0000-0200-000003000000}"/>
    <hyperlink ref="B22" location="Udlånsserier!A1" display="Bred og smal definition af udlån samt BNP" xr:uid="{00000000-0004-0000-0200-000004000000}"/>
    <hyperlink ref="B10" location="'Stiliseret boligbyrde'!A1" display="Stiliseret boligbyrde" xr:uid="{00000000-0004-0000-0200-000005000000}"/>
    <hyperlink ref="B9" location="'Pengeinstitutternes merrente'!A1" display="Pengeinstitutternes merrente" xr:uid="{00000000-0004-0000-0200-000006000000}"/>
    <hyperlink ref="B13" location="Udlånsgab!A1" display="Udlånsgab" xr:uid="{00000000-0004-0000-0200-000007000000}"/>
    <hyperlink ref="B12" location="Kreditvækst!A1" display="Kreditvækst" xr:uid="{00000000-0004-0000-0200-000008000000}"/>
    <hyperlink ref="B18" location="'Finansiel cykel'!A1" display="Finansiel cykel" xr:uid="{00000000-0004-0000-0200-000009000000}"/>
    <hyperlink ref="B19" location="'Bolig- og kreditcykel'!A1" display="Bolig- og kreditcykel" xr:uid="{00000000-0004-0000-0200-00000A000000}"/>
    <hyperlink ref="B15" location="'Gearing og kapitaloverdækning'!A1" display="Gearing og kapitaloverdækning" xr:uid="{00000000-0004-0000-0200-00000B000000}"/>
    <hyperlink ref="B16" location="Egenkapitalforrentning!A1" display="Egenkapitalforrentning" xr:uid="{00000000-0004-0000-0200-00000C000000}"/>
    <hyperlink ref="B7" location="Ejendomspriser!A1" display="Ejendomspriser" xr:uid="{00000000-0004-0000-0200-00000D000000}"/>
    <hyperlink ref="B26" location="Referencesats!A1" display="Referencesats" xr:uid="{00000000-0004-0000-0200-00000E000000}"/>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3"/>
  <dimension ref="A1:M1095"/>
  <sheetViews>
    <sheetView zoomScaleNormal="100" workbookViewId="0">
      <selection sqref="A1:H1"/>
    </sheetView>
  </sheetViews>
  <sheetFormatPr defaultColWidth="9.140625" defaultRowHeight="13.5" x14ac:dyDescent="0.25"/>
  <cols>
    <col min="1" max="1" width="11" style="10" bestFit="1" customWidth="1"/>
    <col min="2" max="2" width="9.5703125" style="8" bestFit="1" customWidth="1"/>
    <col min="3" max="3" width="15.85546875" style="8" bestFit="1" customWidth="1"/>
    <col min="4" max="4" width="20.7109375" style="8" bestFit="1" customWidth="1"/>
    <col min="5" max="5" width="15" style="8" bestFit="1" customWidth="1"/>
    <col min="6" max="6" width="16.140625" style="8" bestFit="1" customWidth="1"/>
    <col min="7" max="7" width="14.28515625" style="8" bestFit="1" customWidth="1"/>
    <col min="8" max="8" width="18.5703125" style="8" bestFit="1" customWidth="1"/>
    <col min="9" max="9" width="14.5703125" style="8" customWidth="1"/>
    <col min="10" max="10" width="15.7109375" style="8" customWidth="1"/>
    <col min="11" max="11" width="13.7109375" style="8" customWidth="1"/>
    <col min="12" max="12" width="16.5703125" style="8" customWidth="1"/>
    <col min="13" max="14" width="8.28515625" style="8" customWidth="1"/>
    <col min="15" max="16384" width="9.140625" style="8"/>
  </cols>
  <sheetData>
    <row r="1" spans="1:13" ht="26.25" customHeight="1" thickBot="1" x14ac:dyDescent="0.3">
      <c r="A1" s="101" t="s">
        <v>102</v>
      </c>
      <c r="B1" s="102"/>
      <c r="C1" s="102"/>
      <c r="D1" s="102"/>
      <c r="E1" s="102"/>
      <c r="F1" s="102"/>
      <c r="G1" s="102"/>
      <c r="H1" s="102"/>
      <c r="I1" s="19"/>
      <c r="J1" s="19"/>
    </row>
    <row r="2" spans="1:13" ht="73.5" customHeight="1" x14ac:dyDescent="0.25">
      <c r="A2" s="11" t="s">
        <v>24</v>
      </c>
      <c r="B2" s="104" t="s">
        <v>101</v>
      </c>
      <c r="C2" s="104"/>
      <c r="D2" s="104"/>
      <c r="E2" s="104"/>
      <c r="F2" s="104"/>
      <c r="G2" s="104"/>
      <c r="H2" s="104"/>
      <c r="I2" s="14"/>
      <c r="J2" s="14"/>
      <c r="K2" s="14"/>
      <c r="L2" s="14"/>
    </row>
    <row r="3" spans="1:13" x14ac:dyDescent="0.25">
      <c r="A3" s="39" t="s">
        <v>25</v>
      </c>
      <c r="B3" s="103" t="s">
        <v>62</v>
      </c>
      <c r="C3" s="103"/>
      <c r="D3" s="103"/>
      <c r="E3" s="103"/>
      <c r="F3" s="103"/>
      <c r="G3" s="103"/>
      <c r="H3" s="103"/>
      <c r="I3" s="39"/>
      <c r="J3" s="39"/>
      <c r="K3" s="39"/>
      <c r="L3" s="39"/>
    </row>
    <row r="4" spans="1:13" x14ac:dyDescent="0.25">
      <c r="A4" s="8"/>
      <c r="B4" s="16"/>
      <c r="C4" s="16"/>
      <c r="D4" s="16"/>
      <c r="E4" s="16"/>
      <c r="F4" s="16"/>
      <c r="G4" s="16"/>
      <c r="H4" s="13" t="s">
        <v>35</v>
      </c>
      <c r="I4" s="16"/>
      <c r="J4" s="16"/>
      <c r="K4" s="16"/>
    </row>
    <row r="5" spans="1:13" x14ac:dyDescent="0.25">
      <c r="A5" s="76"/>
      <c r="B5" s="76"/>
      <c r="C5" s="76"/>
      <c r="D5" s="76"/>
      <c r="E5" s="76"/>
      <c r="F5" s="76"/>
      <c r="G5" s="76"/>
      <c r="H5" s="76"/>
    </row>
    <row r="6" spans="1:13" x14ac:dyDescent="0.25">
      <c r="A6" s="36"/>
      <c r="B6" s="99" t="s">
        <v>63</v>
      </c>
      <c r="C6" s="99"/>
      <c r="D6" s="99"/>
      <c r="E6" s="99"/>
      <c r="F6" s="99"/>
      <c r="G6" s="99"/>
      <c r="H6" s="100"/>
      <c r="I6" s="47"/>
      <c r="J6" s="47"/>
      <c r="K6" s="47"/>
      <c r="L6" s="48"/>
      <c r="M6" s="17"/>
    </row>
    <row r="7" spans="1:13" x14ac:dyDescent="0.25">
      <c r="A7" s="6" t="s">
        <v>33</v>
      </c>
      <c r="B7" s="23" t="s">
        <v>26</v>
      </c>
      <c r="C7" s="23" t="s">
        <v>27</v>
      </c>
      <c r="D7" s="23" t="s">
        <v>28</v>
      </c>
      <c r="E7" s="23" t="s">
        <v>29</v>
      </c>
      <c r="F7" s="23" t="s">
        <v>30</v>
      </c>
      <c r="G7" s="23" t="s">
        <v>31</v>
      </c>
      <c r="H7" s="23" t="s">
        <v>32</v>
      </c>
    </row>
    <row r="8" spans="1:13" x14ac:dyDescent="0.25">
      <c r="A8" s="6">
        <v>37647</v>
      </c>
      <c r="B8" s="49">
        <v>0.26904236094592693</v>
      </c>
      <c r="C8" s="49">
        <v>4.5892610933211245E-2</v>
      </c>
      <c r="D8" s="49">
        <v>4.6511851873537853E-2</v>
      </c>
      <c r="E8" s="49">
        <v>0.12401478132106869</v>
      </c>
      <c r="F8" s="49">
        <v>3.5026416164376489E-2</v>
      </c>
      <c r="G8" s="49">
        <v>0.13147239975853672</v>
      </c>
      <c r="H8" s="49">
        <f>+CCB_CISS__2[[#This Row],[Indikator]]-SUM(CCB_CISS__2[[#This Row],[Pengemarkedet]:[Banksektoren]])</f>
        <v>-0.11387569910480411</v>
      </c>
    </row>
    <row r="9" spans="1:13" x14ac:dyDescent="0.25">
      <c r="A9" s="6">
        <v>37654</v>
      </c>
      <c r="B9" s="49">
        <v>0.26556617858843029</v>
      </c>
      <c r="C9" s="49">
        <v>5.0003046842978127E-2</v>
      </c>
      <c r="D9" s="49">
        <v>4.3940068999243853E-2</v>
      </c>
      <c r="E9" s="49">
        <v>0.1282798415393496</v>
      </c>
      <c r="F9" s="49">
        <v>3.0005368429274482E-2</v>
      </c>
      <c r="G9" s="49">
        <v>0.13202183172855919</v>
      </c>
      <c r="H9" s="49">
        <f>+CCB_CISS__2[[#This Row],[Indikator]]-SUM(CCB_CISS__2[[#This Row],[Pengemarkedet]:[Banksektoren]])</f>
        <v>-0.11868397895097499</v>
      </c>
    </row>
    <row r="10" spans="1:13" x14ac:dyDescent="0.25">
      <c r="A10" s="6">
        <v>37661</v>
      </c>
      <c r="B10" s="49">
        <v>0.27682610715439876</v>
      </c>
      <c r="C10" s="49">
        <v>5.5594037980840144E-2</v>
      </c>
      <c r="D10" s="49">
        <v>4.9232031636508244E-2</v>
      </c>
      <c r="E10" s="49">
        <v>0.13574717916161366</v>
      </c>
      <c r="F10" s="49">
        <v>2.960763814793925E-2</v>
      </c>
      <c r="G10" s="49">
        <v>0.14022204400754124</v>
      </c>
      <c r="H10" s="49">
        <f>+CCB_CISS__2[[#This Row],[Indikator]]-SUM(CCB_CISS__2[[#This Row],[Pengemarkedet]:[Banksektoren]])</f>
        <v>-0.13357682378004376</v>
      </c>
    </row>
    <row r="11" spans="1:13" x14ac:dyDescent="0.25">
      <c r="A11" s="6">
        <v>37668</v>
      </c>
      <c r="B11" s="49">
        <v>0.29930085879342588</v>
      </c>
      <c r="C11" s="49">
        <v>6.1962748135712994E-2</v>
      </c>
      <c r="D11" s="49">
        <v>5.6076442653215514E-2</v>
      </c>
      <c r="E11" s="49">
        <v>0.14477175832531403</v>
      </c>
      <c r="F11" s="49">
        <v>4.1622226897492537E-2</v>
      </c>
      <c r="G11" s="49">
        <v>0.15233310491193813</v>
      </c>
      <c r="H11" s="49">
        <f>+CCB_CISS__2[[#This Row],[Indikator]]-SUM(CCB_CISS__2[[#This Row],[Pengemarkedet]:[Banksektoren]])</f>
        <v>-0.15746542213024728</v>
      </c>
    </row>
    <row r="12" spans="1:13" x14ac:dyDescent="0.25">
      <c r="A12" s="6">
        <v>37675</v>
      </c>
      <c r="B12" s="49">
        <v>0.30927461105235893</v>
      </c>
      <c r="C12" s="49">
        <v>6.4205325787987599E-2</v>
      </c>
      <c r="D12" s="49">
        <v>5.6607299856843291E-2</v>
      </c>
      <c r="E12" s="49">
        <v>0.14758625310972809</v>
      </c>
      <c r="F12" s="49">
        <v>4.6720470046774105E-2</v>
      </c>
      <c r="G12" s="49">
        <v>0.15989473622440889</v>
      </c>
      <c r="H12" s="49">
        <f>+CCB_CISS__2[[#This Row],[Indikator]]-SUM(CCB_CISS__2[[#This Row],[Pengemarkedet]:[Banksektoren]])</f>
        <v>-0.16573947397338301</v>
      </c>
    </row>
    <row r="13" spans="1:13" x14ac:dyDescent="0.25">
      <c r="A13" s="6">
        <v>37682</v>
      </c>
      <c r="B13" s="49">
        <v>0.31164949932103997</v>
      </c>
      <c r="C13" s="49">
        <v>6.2589526587668948E-2</v>
      </c>
      <c r="D13" s="49">
        <v>5.8325625322860536E-2</v>
      </c>
      <c r="E13" s="49">
        <v>0.1473904672643726</v>
      </c>
      <c r="F13" s="49">
        <v>4.9788084124961364E-2</v>
      </c>
      <c r="G13" s="49">
        <v>0.16158699695296025</v>
      </c>
      <c r="H13" s="49">
        <f>+CCB_CISS__2[[#This Row],[Indikator]]-SUM(CCB_CISS__2[[#This Row],[Pengemarkedet]:[Banksektoren]])</f>
        <v>-0.16803120093178375</v>
      </c>
    </row>
    <row r="14" spans="1:13" x14ac:dyDescent="0.25">
      <c r="A14" s="6">
        <v>37689</v>
      </c>
      <c r="B14" s="49">
        <v>0.28802718094411739</v>
      </c>
      <c r="C14" s="49">
        <v>5.4930615651125399E-2</v>
      </c>
      <c r="D14" s="49">
        <v>5.1336689391081443E-2</v>
      </c>
      <c r="E14" s="49">
        <v>0.13604038246890951</v>
      </c>
      <c r="F14" s="49">
        <v>4.4015587088515384E-2</v>
      </c>
      <c r="G14" s="49">
        <v>0.15454748847493024</v>
      </c>
      <c r="H14" s="49">
        <f>+CCB_CISS__2[[#This Row],[Indikator]]-SUM(CCB_CISS__2[[#This Row],[Pengemarkedet]:[Banksektoren]])</f>
        <v>-0.15284358213044458</v>
      </c>
    </row>
    <row r="15" spans="1:13" x14ac:dyDescent="0.25">
      <c r="A15" s="6">
        <v>37696</v>
      </c>
      <c r="B15" s="49">
        <v>0.29896726282321323</v>
      </c>
      <c r="C15" s="49">
        <v>5.5939530322249159E-2</v>
      </c>
      <c r="D15" s="49">
        <v>5.3479300444681258E-2</v>
      </c>
      <c r="E15" s="49">
        <v>0.14199939780977333</v>
      </c>
      <c r="F15" s="49">
        <v>5.4190642122675492E-2</v>
      </c>
      <c r="G15" s="49">
        <v>0.16073111951067298</v>
      </c>
      <c r="H15" s="49">
        <f>+CCB_CISS__2[[#This Row],[Indikator]]-SUM(CCB_CISS__2[[#This Row],[Pengemarkedet]:[Banksektoren]])</f>
        <v>-0.167372727386839</v>
      </c>
    </row>
    <row r="16" spans="1:13" x14ac:dyDescent="0.25">
      <c r="A16" s="6">
        <v>37703</v>
      </c>
      <c r="B16" s="49">
        <v>0.31278847675806409</v>
      </c>
      <c r="C16" s="49">
        <v>5.9048919199016177E-2</v>
      </c>
      <c r="D16" s="49">
        <v>5.7931132333466626E-2</v>
      </c>
      <c r="E16" s="49">
        <v>0.14810387933969796</v>
      </c>
      <c r="F16" s="49">
        <v>5.9532383949087386E-2</v>
      </c>
      <c r="G16" s="49">
        <v>0.16272661058044188</v>
      </c>
      <c r="H16" s="49">
        <f>+CCB_CISS__2[[#This Row],[Indikator]]-SUM(CCB_CISS__2[[#This Row],[Pengemarkedet]:[Banksektoren]])</f>
        <v>-0.17455444864364589</v>
      </c>
    </row>
    <row r="17" spans="1:8" x14ac:dyDescent="0.25">
      <c r="A17" s="6">
        <v>37710</v>
      </c>
      <c r="B17" s="49">
        <v>0.30440197946713082</v>
      </c>
      <c r="C17" s="49">
        <v>5.5930083158846608E-2</v>
      </c>
      <c r="D17" s="49">
        <v>5.3335149694848087E-2</v>
      </c>
      <c r="E17" s="49">
        <v>0.14346235027044529</v>
      </c>
      <c r="F17" s="49">
        <v>6.0716031966953368E-2</v>
      </c>
      <c r="G17" s="49">
        <v>0.16039645986779544</v>
      </c>
      <c r="H17" s="49">
        <f>+CCB_CISS__2[[#This Row],[Indikator]]-SUM(CCB_CISS__2[[#This Row],[Pengemarkedet]:[Banksektoren]])</f>
        <v>-0.16943809549175798</v>
      </c>
    </row>
    <row r="18" spans="1:8" x14ac:dyDescent="0.25">
      <c r="A18" s="6">
        <v>37717</v>
      </c>
      <c r="B18" s="49">
        <v>0.3171163750285983</v>
      </c>
      <c r="C18" s="49">
        <v>6.1226234576292171E-2</v>
      </c>
      <c r="D18" s="49">
        <v>5.9426528500253047E-2</v>
      </c>
      <c r="E18" s="49">
        <v>0.15376038944304454</v>
      </c>
      <c r="F18" s="49">
        <v>6.927854067419903E-2</v>
      </c>
      <c r="G18" s="49">
        <v>0.15371916865265112</v>
      </c>
      <c r="H18" s="49">
        <f>+CCB_CISS__2[[#This Row],[Indikator]]-SUM(CCB_CISS__2[[#This Row],[Pengemarkedet]:[Banksektoren]])</f>
        <v>-0.1802944868178416</v>
      </c>
    </row>
    <row r="19" spans="1:8" x14ac:dyDescent="0.25">
      <c r="A19" s="6">
        <v>37724</v>
      </c>
      <c r="B19" s="49">
        <v>0.28493244485075669</v>
      </c>
      <c r="C19" s="49">
        <v>5.742548044053334E-2</v>
      </c>
      <c r="D19" s="49">
        <v>5.2742837975887455E-2</v>
      </c>
      <c r="E19" s="49">
        <v>0.14506614151995459</v>
      </c>
      <c r="F19" s="49">
        <v>4.8785486810774811E-2</v>
      </c>
      <c r="G19" s="49">
        <v>0.12832478387134755</v>
      </c>
      <c r="H19" s="49">
        <f>+CCB_CISS__2[[#This Row],[Indikator]]-SUM(CCB_CISS__2[[#This Row],[Pengemarkedet]:[Banksektoren]])</f>
        <v>-0.14741228576774107</v>
      </c>
    </row>
    <row r="20" spans="1:8" x14ac:dyDescent="0.25">
      <c r="A20" s="6">
        <v>37731</v>
      </c>
      <c r="B20" s="49">
        <v>0.25552879475762053</v>
      </c>
      <c r="C20" s="49">
        <v>5.6339532900276323E-2</v>
      </c>
      <c r="D20" s="49">
        <v>4.7434774359175196E-2</v>
      </c>
      <c r="E20" s="49">
        <v>0.12998865317543792</v>
      </c>
      <c r="F20" s="49">
        <v>3.8373220999590937E-2</v>
      </c>
      <c r="G20" s="49">
        <v>0.11504679941839391</v>
      </c>
      <c r="H20" s="49">
        <f>+CCB_CISS__2[[#This Row],[Indikator]]-SUM(CCB_CISS__2[[#This Row],[Pengemarkedet]:[Banksektoren]])</f>
        <v>-0.13165418609525376</v>
      </c>
    </row>
    <row r="21" spans="1:8" x14ac:dyDescent="0.25">
      <c r="A21" s="6">
        <v>37738</v>
      </c>
      <c r="B21" s="49">
        <v>0.24685323870420345</v>
      </c>
      <c r="C21" s="49">
        <v>5.4960173828105384E-2</v>
      </c>
      <c r="D21" s="49">
        <v>4.7801780557668552E-2</v>
      </c>
      <c r="E21" s="49">
        <v>0.12918163945468911</v>
      </c>
      <c r="F21" s="49">
        <v>3.2865453171254902E-2</v>
      </c>
      <c r="G21" s="49">
        <v>0.11100940248718086</v>
      </c>
      <c r="H21" s="49">
        <f>+CCB_CISS__2[[#This Row],[Indikator]]-SUM(CCB_CISS__2[[#This Row],[Pengemarkedet]:[Banksektoren]])</f>
        <v>-0.12896521079469531</v>
      </c>
    </row>
    <row r="22" spans="1:8" x14ac:dyDescent="0.25">
      <c r="A22" s="6">
        <v>37745</v>
      </c>
      <c r="B22" s="49">
        <v>0.22588298840679774</v>
      </c>
      <c r="C22" s="49">
        <v>4.9072427862183396E-2</v>
      </c>
      <c r="D22" s="49">
        <v>4.3712445081108824E-2</v>
      </c>
      <c r="E22" s="49">
        <v>0.11624349923766611</v>
      </c>
      <c r="F22" s="49">
        <v>3.2107528938940151E-2</v>
      </c>
      <c r="G22" s="49">
        <v>0.11497139211820559</v>
      </c>
      <c r="H22" s="49">
        <f>+CCB_CISS__2[[#This Row],[Indikator]]-SUM(CCB_CISS__2[[#This Row],[Pengemarkedet]:[Banksektoren]])</f>
        <v>-0.13022430483130634</v>
      </c>
    </row>
    <row r="23" spans="1:8" x14ac:dyDescent="0.25">
      <c r="A23" s="6">
        <v>37752</v>
      </c>
      <c r="B23" s="49">
        <v>0.2431431963078306</v>
      </c>
      <c r="C23" s="49">
        <v>5.3430018410329218E-2</v>
      </c>
      <c r="D23" s="49">
        <v>4.7015165619996885E-2</v>
      </c>
      <c r="E23" s="49">
        <v>0.11798061042973362</v>
      </c>
      <c r="F23" s="49">
        <v>4.7589137780117682E-2</v>
      </c>
      <c r="G23" s="49">
        <v>0.13620220593981636</v>
      </c>
      <c r="H23" s="49">
        <f>+CCB_CISS__2[[#This Row],[Indikator]]-SUM(CCB_CISS__2[[#This Row],[Pengemarkedet]:[Banksektoren]])</f>
        <v>-0.15907394187216317</v>
      </c>
    </row>
    <row r="24" spans="1:8" x14ac:dyDescent="0.25">
      <c r="A24" s="6">
        <v>37759</v>
      </c>
      <c r="B24" s="49">
        <v>0.23632171386875031</v>
      </c>
      <c r="C24" s="49">
        <v>5.2282847993249427E-2</v>
      </c>
      <c r="D24" s="49">
        <v>4.6784197036484461E-2</v>
      </c>
      <c r="E24" s="49">
        <v>0.11805309709023395</v>
      </c>
      <c r="F24" s="49">
        <v>5.7182620224784306E-2</v>
      </c>
      <c r="G24" s="49">
        <v>0.13190633398131962</v>
      </c>
      <c r="H24" s="49">
        <f>+CCB_CISS__2[[#This Row],[Indikator]]-SUM(CCB_CISS__2[[#This Row],[Pengemarkedet]:[Banksektoren]])</f>
        <v>-0.16988738245732146</v>
      </c>
    </row>
    <row r="25" spans="1:8" x14ac:dyDescent="0.25">
      <c r="A25" s="6">
        <v>37766</v>
      </c>
      <c r="B25" s="49">
        <v>0.23059681911202784</v>
      </c>
      <c r="C25" s="49">
        <v>5.4803337951334671E-2</v>
      </c>
      <c r="D25" s="49">
        <v>4.8970702970926337E-2</v>
      </c>
      <c r="E25" s="49">
        <v>0.11686901624296228</v>
      </c>
      <c r="F25" s="49">
        <v>6.6194185665038652E-2</v>
      </c>
      <c r="G25" s="49">
        <v>0.12206130779192133</v>
      </c>
      <c r="H25" s="49">
        <f>+CCB_CISS__2[[#This Row],[Indikator]]-SUM(CCB_CISS__2[[#This Row],[Pengemarkedet]:[Banksektoren]])</f>
        <v>-0.17830173151015538</v>
      </c>
    </row>
    <row r="26" spans="1:8" x14ac:dyDescent="0.25">
      <c r="A26" s="6">
        <v>37773</v>
      </c>
      <c r="B26" s="49">
        <v>0.23926408482312642</v>
      </c>
      <c r="C26" s="49">
        <v>5.7173955142996065E-2</v>
      </c>
      <c r="D26" s="49">
        <v>5.3458696290477753E-2</v>
      </c>
      <c r="E26" s="49">
        <v>0.11738488327168391</v>
      </c>
      <c r="F26" s="49">
        <v>6.3666061334316265E-2</v>
      </c>
      <c r="G26" s="49">
        <v>0.12224670309874483</v>
      </c>
      <c r="H26" s="49">
        <f>+CCB_CISS__2[[#This Row],[Indikator]]-SUM(CCB_CISS__2[[#This Row],[Pengemarkedet]:[Banksektoren]])</f>
        <v>-0.17466621431509247</v>
      </c>
    </row>
    <row r="27" spans="1:8" x14ac:dyDescent="0.25">
      <c r="A27" s="6">
        <v>37780</v>
      </c>
      <c r="B27" s="49">
        <v>0.24355198063871236</v>
      </c>
      <c r="C27" s="49">
        <v>5.5674099028898444E-2</v>
      </c>
      <c r="D27" s="49">
        <v>5.5195556635832657E-2</v>
      </c>
      <c r="E27" s="49">
        <v>0.12080370931478895</v>
      </c>
      <c r="F27" s="49">
        <v>6.0326818987539443E-2</v>
      </c>
      <c r="G27" s="49">
        <v>0.11780986007641127</v>
      </c>
      <c r="H27" s="49">
        <f>+CCB_CISS__2[[#This Row],[Indikator]]-SUM(CCB_CISS__2[[#This Row],[Pengemarkedet]:[Banksektoren]])</f>
        <v>-0.1662580634047584</v>
      </c>
    </row>
    <row r="28" spans="1:8" x14ac:dyDescent="0.25">
      <c r="A28" s="6">
        <v>37787</v>
      </c>
      <c r="B28" s="49">
        <v>0.24884681727942498</v>
      </c>
      <c r="C28" s="49">
        <v>5.644649564593595E-2</v>
      </c>
      <c r="D28" s="49">
        <v>5.8781613702800467E-2</v>
      </c>
      <c r="E28" s="49">
        <v>0.11645546072035128</v>
      </c>
      <c r="F28" s="49">
        <v>5.6813249904860724E-2</v>
      </c>
      <c r="G28" s="49">
        <v>0.12136871516592609</v>
      </c>
      <c r="H28" s="49">
        <f>+CCB_CISS__2[[#This Row],[Indikator]]-SUM(CCB_CISS__2[[#This Row],[Pengemarkedet]:[Banksektoren]])</f>
        <v>-0.16101871786044947</v>
      </c>
    </row>
    <row r="29" spans="1:8" x14ac:dyDescent="0.25">
      <c r="A29" s="6">
        <v>37794</v>
      </c>
      <c r="B29" s="49">
        <v>0.24868680060731707</v>
      </c>
      <c r="C29" s="49">
        <v>5.5167082933760825E-2</v>
      </c>
      <c r="D29" s="49">
        <v>6.0052729505308634E-2</v>
      </c>
      <c r="E29" s="49">
        <v>0.11380139108158344</v>
      </c>
      <c r="F29" s="49">
        <v>5.2092189082591202E-2</v>
      </c>
      <c r="G29" s="49">
        <v>0.12009362784986483</v>
      </c>
      <c r="H29" s="49">
        <f>+CCB_CISS__2[[#This Row],[Indikator]]-SUM(CCB_CISS__2[[#This Row],[Pengemarkedet]:[Banksektoren]])</f>
        <v>-0.15252021984579184</v>
      </c>
    </row>
    <row r="30" spans="1:8" x14ac:dyDescent="0.25">
      <c r="A30" s="6">
        <v>37801</v>
      </c>
      <c r="B30" s="49">
        <v>0.25121502276137736</v>
      </c>
      <c r="C30" s="49">
        <v>5.4723404055008376E-2</v>
      </c>
      <c r="D30" s="49">
        <v>5.8387877678903126E-2</v>
      </c>
      <c r="E30" s="49">
        <v>0.11479644772036232</v>
      </c>
      <c r="F30" s="49">
        <v>5.0405441027362524E-2</v>
      </c>
      <c r="G30" s="49">
        <v>0.11971892973223022</v>
      </c>
      <c r="H30" s="49">
        <f>+CCB_CISS__2[[#This Row],[Indikator]]-SUM(CCB_CISS__2[[#This Row],[Pengemarkedet]:[Banksektoren]])</f>
        <v>-0.14681707745248923</v>
      </c>
    </row>
    <row r="31" spans="1:8" x14ac:dyDescent="0.25">
      <c r="A31" s="6">
        <v>37808</v>
      </c>
      <c r="B31" s="49">
        <v>0.21811286802117458</v>
      </c>
      <c r="C31" s="49">
        <v>4.6215456918450318E-2</v>
      </c>
      <c r="D31" s="49">
        <v>5.3415492021132091E-2</v>
      </c>
      <c r="E31" s="49">
        <v>9.626299692086672E-2</v>
      </c>
      <c r="F31" s="49">
        <v>4.257996201099494E-2</v>
      </c>
      <c r="G31" s="49">
        <v>0.10799879607375891</v>
      </c>
      <c r="H31" s="49">
        <f>+CCB_CISS__2[[#This Row],[Indikator]]-SUM(CCB_CISS__2[[#This Row],[Pengemarkedet]:[Banksektoren]])</f>
        <v>-0.12835983592402839</v>
      </c>
    </row>
    <row r="32" spans="1:8" x14ac:dyDescent="0.25">
      <c r="A32" s="6">
        <v>37815</v>
      </c>
      <c r="B32" s="49">
        <v>0.19444296491622859</v>
      </c>
      <c r="C32" s="49">
        <v>3.9053412874959746E-2</v>
      </c>
      <c r="D32" s="49">
        <v>4.4806622519964492E-2</v>
      </c>
      <c r="E32" s="49">
        <v>8.598745713824256E-2</v>
      </c>
      <c r="F32" s="49">
        <v>4.2044639434505607E-2</v>
      </c>
      <c r="G32" s="49">
        <v>0.10355532603854296</v>
      </c>
      <c r="H32" s="49">
        <f>+CCB_CISS__2[[#This Row],[Indikator]]-SUM(CCB_CISS__2[[#This Row],[Pengemarkedet]:[Banksektoren]])</f>
        <v>-0.12100449308998673</v>
      </c>
    </row>
    <row r="33" spans="1:8" x14ac:dyDescent="0.25">
      <c r="A33" s="6">
        <v>37822</v>
      </c>
      <c r="B33" s="49">
        <v>0.18072057635412134</v>
      </c>
      <c r="C33" s="49">
        <v>3.4584392129702921E-2</v>
      </c>
      <c r="D33" s="49">
        <v>4.4305792925992071E-2</v>
      </c>
      <c r="E33" s="49">
        <v>7.297693387637455E-2</v>
      </c>
      <c r="F33" s="49">
        <v>4.3494692061784947E-2</v>
      </c>
      <c r="G33" s="49">
        <v>0.1091398803725214</v>
      </c>
      <c r="H33" s="49">
        <f>+CCB_CISS__2[[#This Row],[Indikator]]-SUM(CCB_CISS__2[[#This Row],[Pengemarkedet]:[Banksektoren]])</f>
        <v>-0.12378111501225456</v>
      </c>
    </row>
    <row r="34" spans="1:8" x14ac:dyDescent="0.25">
      <c r="A34" s="6">
        <v>37829</v>
      </c>
      <c r="B34" s="49">
        <v>0.15992063787835861</v>
      </c>
      <c r="C34" s="49">
        <v>2.9892039670346399E-2</v>
      </c>
      <c r="D34" s="49">
        <v>4.1142355933397178E-2</v>
      </c>
      <c r="E34" s="49">
        <v>6.6198973608319861E-2</v>
      </c>
      <c r="F34" s="49">
        <v>4.1379063475910326E-2</v>
      </c>
      <c r="G34" s="49">
        <v>0.10314911014581379</v>
      </c>
      <c r="H34" s="49">
        <f>+CCB_CISS__2[[#This Row],[Indikator]]-SUM(CCB_CISS__2[[#This Row],[Pengemarkedet]:[Banksektoren]])</f>
        <v>-0.12184090495542896</v>
      </c>
    </row>
    <row r="35" spans="1:8" x14ac:dyDescent="0.25">
      <c r="A35" s="6">
        <v>37836</v>
      </c>
      <c r="B35" s="49">
        <v>0.14594252330063245</v>
      </c>
      <c r="C35" s="49">
        <v>3.2673509006507569E-2</v>
      </c>
      <c r="D35" s="49">
        <v>4.0709336486502427E-2</v>
      </c>
      <c r="E35" s="49">
        <v>5.8902652966375979E-2</v>
      </c>
      <c r="F35" s="49">
        <v>4.5951424086606386E-2</v>
      </c>
      <c r="G35" s="49">
        <v>9.6704745426815619E-2</v>
      </c>
      <c r="H35" s="49">
        <f>+CCB_CISS__2[[#This Row],[Indikator]]-SUM(CCB_CISS__2[[#This Row],[Pengemarkedet]:[Banksektoren]])</f>
        <v>-0.12899914467217549</v>
      </c>
    </row>
    <row r="36" spans="1:8" x14ac:dyDescent="0.25">
      <c r="A36" s="6">
        <v>37843</v>
      </c>
      <c r="B36" s="49">
        <v>0.15550296467210745</v>
      </c>
      <c r="C36" s="49">
        <v>3.7249587125975349E-2</v>
      </c>
      <c r="D36" s="49">
        <v>4.3949207410553956E-2</v>
      </c>
      <c r="E36" s="49">
        <v>6.7659765491540999E-2</v>
      </c>
      <c r="F36" s="49">
        <v>4.3921012695590469E-2</v>
      </c>
      <c r="G36" s="49">
        <v>0.10080214170215929</v>
      </c>
      <c r="H36" s="49">
        <f>+CCB_CISS__2[[#This Row],[Indikator]]-SUM(CCB_CISS__2[[#This Row],[Pengemarkedet]:[Banksektoren]])</f>
        <v>-0.13807874975371259</v>
      </c>
    </row>
    <row r="37" spans="1:8" x14ac:dyDescent="0.25">
      <c r="A37" s="6">
        <v>37850</v>
      </c>
      <c r="B37" s="49">
        <v>0.1538447454049589</v>
      </c>
      <c r="C37" s="49">
        <v>3.800729036311612E-2</v>
      </c>
      <c r="D37" s="49">
        <v>4.2010230726780916E-2</v>
      </c>
      <c r="E37" s="49">
        <v>7.2340661050016575E-2</v>
      </c>
      <c r="F37" s="49">
        <v>3.9558832244663951E-2</v>
      </c>
      <c r="G37" s="49">
        <v>9.8440786963081797E-2</v>
      </c>
      <c r="H37" s="49">
        <f>+CCB_CISS__2[[#This Row],[Indikator]]-SUM(CCB_CISS__2[[#This Row],[Pengemarkedet]:[Banksektoren]])</f>
        <v>-0.13651305594270047</v>
      </c>
    </row>
    <row r="38" spans="1:8" x14ac:dyDescent="0.25">
      <c r="A38" s="6">
        <v>37857</v>
      </c>
      <c r="B38" s="49">
        <v>0.15510128284105335</v>
      </c>
      <c r="C38" s="49">
        <v>3.8712585662037891E-2</v>
      </c>
      <c r="D38" s="49">
        <v>3.9201263652337462E-2</v>
      </c>
      <c r="E38" s="49">
        <v>7.1530482169756437E-2</v>
      </c>
      <c r="F38" s="49">
        <v>4.5140714517709325E-2</v>
      </c>
      <c r="G38" s="49">
        <v>0.10801569230784194</v>
      </c>
      <c r="H38" s="49">
        <f>+CCB_CISS__2[[#This Row],[Indikator]]-SUM(CCB_CISS__2[[#This Row],[Pengemarkedet]:[Banksektoren]])</f>
        <v>-0.14749945546862969</v>
      </c>
    </row>
    <row r="39" spans="1:8" x14ac:dyDescent="0.25">
      <c r="A39" s="6">
        <v>37864</v>
      </c>
      <c r="B39" s="49">
        <v>0.14606502677888525</v>
      </c>
      <c r="C39" s="49">
        <v>3.4536537553512915E-2</v>
      </c>
      <c r="D39" s="49">
        <v>3.5574556518684901E-2</v>
      </c>
      <c r="E39" s="49">
        <v>7.0104242775819794E-2</v>
      </c>
      <c r="F39" s="49">
        <v>3.8012873184628301E-2</v>
      </c>
      <c r="G39" s="49">
        <v>0.10693981977709224</v>
      </c>
      <c r="H39" s="49">
        <f>+CCB_CISS__2[[#This Row],[Indikator]]-SUM(CCB_CISS__2[[#This Row],[Pengemarkedet]:[Banksektoren]])</f>
        <v>-0.13910300303085296</v>
      </c>
    </row>
    <row r="40" spans="1:8" x14ac:dyDescent="0.25">
      <c r="A40" s="6">
        <v>37871</v>
      </c>
      <c r="B40" s="49">
        <v>0.14610253537417789</v>
      </c>
      <c r="C40" s="49">
        <v>3.2330919739279207E-2</v>
      </c>
      <c r="D40" s="49">
        <v>3.994543127397486E-2</v>
      </c>
      <c r="E40" s="49">
        <v>7.5755398974835353E-2</v>
      </c>
      <c r="F40" s="49">
        <v>4.5380559032816389E-2</v>
      </c>
      <c r="G40" s="49">
        <v>0.10542083963565316</v>
      </c>
      <c r="H40" s="49">
        <f>+CCB_CISS__2[[#This Row],[Indikator]]-SUM(CCB_CISS__2[[#This Row],[Pengemarkedet]:[Banksektoren]])</f>
        <v>-0.15273061328238108</v>
      </c>
    </row>
    <row r="41" spans="1:8" x14ac:dyDescent="0.25">
      <c r="A41" s="6">
        <v>37878</v>
      </c>
      <c r="B41" s="49">
        <v>0.14383077184299126</v>
      </c>
      <c r="C41" s="49">
        <v>2.8974331766223372E-2</v>
      </c>
      <c r="D41" s="49">
        <v>3.8257005916083477E-2</v>
      </c>
      <c r="E41" s="49">
        <v>7.808561130891209E-2</v>
      </c>
      <c r="F41" s="49">
        <v>5.0969616038499511E-2</v>
      </c>
      <c r="G41" s="49">
        <v>0.10562041141557847</v>
      </c>
      <c r="H41" s="49">
        <f>+CCB_CISS__2[[#This Row],[Indikator]]-SUM(CCB_CISS__2[[#This Row],[Pengemarkedet]:[Banksektoren]])</f>
        <v>-0.15807620460230565</v>
      </c>
    </row>
    <row r="42" spans="1:8" x14ac:dyDescent="0.25">
      <c r="A42" s="6">
        <v>37885</v>
      </c>
      <c r="B42" s="49">
        <v>0.12595150026637697</v>
      </c>
      <c r="C42" s="49">
        <v>2.4865403873049034E-2</v>
      </c>
      <c r="D42" s="49">
        <v>3.6648392266392313E-2</v>
      </c>
      <c r="E42" s="49">
        <v>7.2089591950219148E-2</v>
      </c>
      <c r="F42" s="49">
        <v>4.7257017272622555E-2</v>
      </c>
      <c r="G42" s="49">
        <v>8.9431244892713216E-2</v>
      </c>
      <c r="H42" s="49">
        <f>+CCB_CISS__2[[#This Row],[Indikator]]-SUM(CCB_CISS__2[[#This Row],[Pengemarkedet]:[Banksektoren]])</f>
        <v>-0.14434014998861927</v>
      </c>
    </row>
    <row r="43" spans="1:8" x14ac:dyDescent="0.25">
      <c r="A43" s="6">
        <v>37892</v>
      </c>
      <c r="B43" s="49">
        <v>0.13132906525859747</v>
      </c>
      <c r="C43" s="49">
        <v>2.4647213707468398E-2</v>
      </c>
      <c r="D43" s="49">
        <v>3.6291901397022638E-2</v>
      </c>
      <c r="E43" s="49">
        <v>8.2358306682627461E-2</v>
      </c>
      <c r="F43" s="49">
        <v>5.0184424957352293E-2</v>
      </c>
      <c r="G43" s="49">
        <v>8.9781984779658611E-2</v>
      </c>
      <c r="H43" s="49">
        <f>+CCB_CISS__2[[#This Row],[Indikator]]-SUM(CCB_CISS__2[[#This Row],[Pengemarkedet]:[Banksektoren]])</f>
        <v>-0.1519347662655319</v>
      </c>
    </row>
    <row r="44" spans="1:8" x14ac:dyDescent="0.25">
      <c r="A44" s="6">
        <v>37899</v>
      </c>
      <c r="B44" s="49">
        <v>0.13052622861128538</v>
      </c>
      <c r="C44" s="49">
        <v>2.3622132824833032E-2</v>
      </c>
      <c r="D44" s="49">
        <v>3.6490738928495761E-2</v>
      </c>
      <c r="E44" s="49">
        <v>8.591655265624161E-2</v>
      </c>
      <c r="F44" s="49">
        <v>5.4069766869145358E-2</v>
      </c>
      <c r="G44" s="49">
        <v>8.8475175086750943E-2</v>
      </c>
      <c r="H44" s="49">
        <f>+CCB_CISS__2[[#This Row],[Indikator]]-SUM(CCB_CISS__2[[#This Row],[Pengemarkedet]:[Banksektoren]])</f>
        <v>-0.15804813775418131</v>
      </c>
    </row>
    <row r="45" spans="1:8" x14ac:dyDescent="0.25">
      <c r="A45" s="6">
        <v>37906</v>
      </c>
      <c r="B45" s="49">
        <v>0.12358341256087088</v>
      </c>
      <c r="C45" s="49">
        <v>2.6221752577309302E-2</v>
      </c>
      <c r="D45" s="49">
        <v>3.4638662742049665E-2</v>
      </c>
      <c r="E45" s="49">
        <v>8.4655911009598697E-2</v>
      </c>
      <c r="F45" s="49">
        <v>5.3260467809545908E-2</v>
      </c>
      <c r="G45" s="49">
        <v>8.4033741077242305E-2</v>
      </c>
      <c r="H45" s="49">
        <f>+CCB_CISS__2[[#This Row],[Indikator]]-SUM(CCB_CISS__2[[#This Row],[Pengemarkedet]:[Banksektoren]])</f>
        <v>-0.15922712265487501</v>
      </c>
    </row>
    <row r="46" spans="1:8" x14ac:dyDescent="0.25">
      <c r="A46" s="6">
        <v>37913</v>
      </c>
      <c r="B46" s="49">
        <v>0.13016869390336014</v>
      </c>
      <c r="C46" s="49">
        <v>3.1454052360686678E-2</v>
      </c>
      <c r="D46" s="49">
        <v>3.7979542248712146E-2</v>
      </c>
      <c r="E46" s="49">
        <v>9.2188798906968142E-2</v>
      </c>
      <c r="F46" s="49">
        <v>5.6730586315716147E-2</v>
      </c>
      <c r="G46" s="49">
        <v>8.7848854424775538E-2</v>
      </c>
      <c r="H46" s="49">
        <f>+CCB_CISS__2[[#This Row],[Indikator]]-SUM(CCB_CISS__2[[#This Row],[Pengemarkedet]:[Banksektoren]])</f>
        <v>-0.17603314035349851</v>
      </c>
    </row>
    <row r="47" spans="1:8" x14ac:dyDescent="0.25">
      <c r="A47" s="6">
        <v>37920</v>
      </c>
      <c r="B47" s="49">
        <v>0.12859744384320887</v>
      </c>
      <c r="C47" s="49">
        <v>3.4087086148564781E-2</v>
      </c>
      <c r="D47" s="49">
        <v>3.7935740842687436E-2</v>
      </c>
      <c r="E47" s="49">
        <v>9.1221705942488795E-2</v>
      </c>
      <c r="F47" s="49">
        <v>5.6898970175844901E-2</v>
      </c>
      <c r="G47" s="49">
        <v>8.9342727541987438E-2</v>
      </c>
      <c r="H47" s="49">
        <f>+CCB_CISS__2[[#This Row],[Indikator]]-SUM(CCB_CISS__2[[#This Row],[Pengemarkedet]:[Banksektoren]])</f>
        <v>-0.18088878680836445</v>
      </c>
    </row>
    <row r="48" spans="1:8" x14ac:dyDescent="0.25">
      <c r="A48" s="6">
        <v>37927</v>
      </c>
      <c r="B48" s="49">
        <v>0.11188012256728548</v>
      </c>
      <c r="C48" s="49">
        <v>3.684827278293841E-2</v>
      </c>
      <c r="D48" s="49">
        <v>3.4465744844641176E-2</v>
      </c>
      <c r="E48" s="49">
        <v>7.8893400207853265E-2</v>
      </c>
      <c r="F48" s="49">
        <v>4.7548527495131228E-2</v>
      </c>
      <c r="G48" s="49">
        <v>8.430695767810166E-2</v>
      </c>
      <c r="H48" s="49">
        <f>+CCB_CISS__2[[#This Row],[Indikator]]-SUM(CCB_CISS__2[[#This Row],[Pengemarkedet]:[Banksektoren]])</f>
        <v>-0.17018278044138024</v>
      </c>
    </row>
    <row r="49" spans="1:8" x14ac:dyDescent="0.25">
      <c r="A49" s="6">
        <v>37934</v>
      </c>
      <c r="B49" s="49">
        <v>0.11224652865989715</v>
      </c>
      <c r="C49" s="49">
        <v>3.9544608219169622E-2</v>
      </c>
      <c r="D49" s="49">
        <v>3.8950632660249951E-2</v>
      </c>
      <c r="E49" s="49">
        <v>8.2511705458373136E-2</v>
      </c>
      <c r="F49" s="49">
        <v>4.234423181317503E-2</v>
      </c>
      <c r="G49" s="49">
        <v>8.3774287996929556E-2</v>
      </c>
      <c r="H49" s="49">
        <f>+CCB_CISS__2[[#This Row],[Indikator]]-SUM(CCB_CISS__2[[#This Row],[Pengemarkedet]:[Banksektoren]])</f>
        <v>-0.17487893748800015</v>
      </c>
    </row>
    <row r="50" spans="1:8" x14ac:dyDescent="0.25">
      <c r="A50" s="6">
        <v>37941</v>
      </c>
      <c r="B50" s="49">
        <v>0.10201784085624122</v>
      </c>
      <c r="C50" s="49">
        <v>3.7010329955266374E-2</v>
      </c>
      <c r="D50" s="49">
        <v>3.7363190497352657E-2</v>
      </c>
      <c r="E50" s="49">
        <v>7.241575851833551E-2</v>
      </c>
      <c r="F50" s="49">
        <v>3.5603789134755898E-2</v>
      </c>
      <c r="G50" s="49">
        <v>8.2232451006606908E-2</v>
      </c>
      <c r="H50" s="49">
        <f>+CCB_CISS__2[[#This Row],[Indikator]]-SUM(CCB_CISS__2[[#This Row],[Pengemarkedet]:[Banksektoren]])</f>
        <v>-0.16260767825607614</v>
      </c>
    </row>
    <row r="51" spans="1:8" x14ac:dyDescent="0.25">
      <c r="A51" s="6">
        <v>37948</v>
      </c>
      <c r="B51" s="49">
        <v>9.0782278141872577E-2</v>
      </c>
      <c r="C51" s="49">
        <v>3.3625152478218297E-2</v>
      </c>
      <c r="D51" s="49">
        <v>3.6318190663801098E-2</v>
      </c>
      <c r="E51" s="49">
        <v>6.069880367109106E-2</v>
      </c>
      <c r="F51" s="49">
        <v>3.6112769669573858E-2</v>
      </c>
      <c r="G51" s="49">
        <v>7.6611821720417667E-2</v>
      </c>
      <c r="H51" s="49">
        <f>+CCB_CISS__2[[#This Row],[Indikator]]-SUM(CCB_CISS__2[[#This Row],[Pengemarkedet]:[Banksektoren]])</f>
        <v>-0.15258446006122939</v>
      </c>
    </row>
    <row r="52" spans="1:8" x14ac:dyDescent="0.25">
      <c r="A52" s="6">
        <v>37955</v>
      </c>
      <c r="B52" s="49">
        <v>8.4343229825810884E-2</v>
      </c>
      <c r="C52" s="49">
        <v>2.7978849625357526E-2</v>
      </c>
      <c r="D52" s="49">
        <v>3.3626351196947325E-2</v>
      </c>
      <c r="E52" s="49">
        <v>5.5106769173592959E-2</v>
      </c>
      <c r="F52" s="49">
        <v>3.4177242271939093E-2</v>
      </c>
      <c r="G52" s="49">
        <v>7.2128696511470997E-2</v>
      </c>
      <c r="H52" s="49">
        <f>+CCB_CISS__2[[#This Row],[Indikator]]-SUM(CCB_CISS__2[[#This Row],[Pengemarkedet]:[Banksektoren]])</f>
        <v>-0.13867467895349703</v>
      </c>
    </row>
    <row r="53" spans="1:8" x14ac:dyDescent="0.25">
      <c r="A53" s="6">
        <v>37962</v>
      </c>
      <c r="B53" s="49">
        <v>7.2719187949323208E-2</v>
      </c>
      <c r="C53" s="49">
        <v>2.2777027745668726E-2</v>
      </c>
      <c r="D53" s="49">
        <v>2.9448596127297742E-2</v>
      </c>
      <c r="E53" s="49">
        <v>4.1362889793091301E-2</v>
      </c>
      <c r="F53" s="49">
        <v>3.1417594058420498E-2</v>
      </c>
      <c r="G53" s="49">
        <v>6.7541170478358364E-2</v>
      </c>
      <c r="H53" s="49">
        <f>+CCB_CISS__2[[#This Row],[Indikator]]-SUM(CCB_CISS__2[[#This Row],[Pengemarkedet]:[Banksektoren]])</f>
        <v>-0.11982809025351344</v>
      </c>
    </row>
    <row r="54" spans="1:8" x14ac:dyDescent="0.25">
      <c r="A54" s="6">
        <v>37969</v>
      </c>
      <c r="B54" s="49">
        <v>7.4662549148097015E-2</v>
      </c>
      <c r="C54" s="49">
        <v>2.3432139599945015E-2</v>
      </c>
      <c r="D54" s="49">
        <v>3.1353127669513502E-2</v>
      </c>
      <c r="E54" s="49">
        <v>4.7664621906366354E-2</v>
      </c>
      <c r="F54" s="49">
        <v>2.7227695130255875E-2</v>
      </c>
      <c r="G54" s="49">
        <v>6.2303102025487896E-2</v>
      </c>
      <c r="H54" s="49">
        <f>+CCB_CISS__2[[#This Row],[Indikator]]-SUM(CCB_CISS__2[[#This Row],[Pengemarkedet]:[Banksektoren]])</f>
        <v>-0.11731813718347163</v>
      </c>
    </row>
    <row r="55" spans="1:8" x14ac:dyDescent="0.25">
      <c r="A55" s="6">
        <v>37976</v>
      </c>
      <c r="B55" s="49">
        <v>8.1037369547887095E-2</v>
      </c>
      <c r="C55" s="49">
        <v>2.3734898548664504E-2</v>
      </c>
      <c r="D55" s="49">
        <v>3.0022569494918667E-2</v>
      </c>
      <c r="E55" s="49">
        <v>5.6726974252249873E-2</v>
      </c>
      <c r="F55" s="49">
        <v>2.1453446273194968E-2</v>
      </c>
      <c r="G55" s="49">
        <v>6.5740919211066076E-2</v>
      </c>
      <c r="H55" s="49">
        <f>+CCB_CISS__2[[#This Row],[Indikator]]-SUM(CCB_CISS__2[[#This Row],[Pengemarkedet]:[Banksektoren]])</f>
        <v>-0.11664143823220696</v>
      </c>
    </row>
    <row r="56" spans="1:8" x14ac:dyDescent="0.25">
      <c r="A56" s="6">
        <v>37983</v>
      </c>
      <c r="B56" s="49">
        <v>7.9679746872960547E-2</v>
      </c>
      <c r="C56" s="49">
        <v>2.2644314435638725E-2</v>
      </c>
      <c r="D56" s="49">
        <v>2.6491631313587609E-2</v>
      </c>
      <c r="E56" s="49">
        <v>5.5935113347044013E-2</v>
      </c>
      <c r="F56" s="49">
        <v>1.5289682759075888E-2</v>
      </c>
      <c r="G56" s="49">
        <v>6.9513497717049802E-2</v>
      </c>
      <c r="H56" s="49">
        <f>+CCB_CISS__2[[#This Row],[Indikator]]-SUM(CCB_CISS__2[[#This Row],[Pengemarkedet]:[Banksektoren]])</f>
        <v>-0.11019449269943547</v>
      </c>
    </row>
    <row r="57" spans="1:8" x14ac:dyDescent="0.25">
      <c r="A57" s="6">
        <v>37990</v>
      </c>
      <c r="B57" s="49">
        <v>7.9776114797183939E-2</v>
      </c>
      <c r="C57" s="49">
        <v>2.1693925019147499E-2</v>
      </c>
      <c r="D57" s="49">
        <v>2.6870457031564727E-2</v>
      </c>
      <c r="E57" s="49">
        <v>6.0826105048680593E-2</v>
      </c>
      <c r="F57" s="49">
        <v>1.3402507234077772E-2</v>
      </c>
      <c r="G57" s="49">
        <v>7.0096483786609237E-2</v>
      </c>
      <c r="H57" s="49">
        <f>+CCB_CISS__2[[#This Row],[Indikator]]-SUM(CCB_CISS__2[[#This Row],[Pengemarkedet]:[Banksektoren]])</f>
        <v>-0.1131133633228959</v>
      </c>
    </row>
    <row r="58" spans="1:8" x14ac:dyDescent="0.25">
      <c r="A58" s="6">
        <v>37997</v>
      </c>
      <c r="B58" s="49">
        <v>7.5481659422226816E-2</v>
      </c>
      <c r="C58" s="49">
        <v>2.2500315562681138E-2</v>
      </c>
      <c r="D58" s="49">
        <v>2.6607526618674861E-2</v>
      </c>
      <c r="E58" s="49">
        <v>5.4712998355207654E-2</v>
      </c>
      <c r="F58" s="49">
        <v>1.6925967827849608E-2</v>
      </c>
      <c r="G58" s="49">
        <v>7.6209024221326069E-2</v>
      </c>
      <c r="H58" s="49">
        <f>+CCB_CISS__2[[#This Row],[Indikator]]-SUM(CCB_CISS__2[[#This Row],[Pengemarkedet]:[Banksektoren]])</f>
        <v>-0.12147417316351253</v>
      </c>
    </row>
    <row r="59" spans="1:8" x14ac:dyDescent="0.25">
      <c r="A59" s="6">
        <v>38004</v>
      </c>
      <c r="B59" s="49">
        <v>6.991923184869997E-2</v>
      </c>
      <c r="C59" s="49">
        <v>2.4716681981928793E-2</v>
      </c>
      <c r="D59" s="49">
        <v>2.743598130431155E-2</v>
      </c>
      <c r="E59" s="49">
        <v>5.1361414720717272E-2</v>
      </c>
      <c r="F59" s="49">
        <v>2.02562289195432E-2</v>
      </c>
      <c r="G59" s="49">
        <v>7.4133876071092147E-2</v>
      </c>
      <c r="H59" s="49">
        <f>+CCB_CISS__2[[#This Row],[Indikator]]-SUM(CCB_CISS__2[[#This Row],[Pengemarkedet]:[Banksektoren]])</f>
        <v>-0.12798495114889299</v>
      </c>
    </row>
    <row r="60" spans="1:8" x14ac:dyDescent="0.25">
      <c r="A60" s="6">
        <v>38011</v>
      </c>
      <c r="B60" s="49">
        <v>7.2366321375159637E-2</v>
      </c>
      <c r="C60" s="49">
        <v>2.7967184649332427E-2</v>
      </c>
      <c r="D60" s="49">
        <v>2.9923390788412534E-2</v>
      </c>
      <c r="E60" s="49">
        <v>5.8219056225646951E-2</v>
      </c>
      <c r="F60" s="49">
        <v>2.7482595410654998E-2</v>
      </c>
      <c r="G60" s="49">
        <v>7.2845125661090304E-2</v>
      </c>
      <c r="H60" s="49">
        <f>+CCB_CISS__2[[#This Row],[Indikator]]-SUM(CCB_CISS__2[[#This Row],[Pengemarkedet]:[Banksektoren]])</f>
        <v>-0.14407103135997759</v>
      </c>
    </row>
    <row r="61" spans="1:8" x14ac:dyDescent="0.25">
      <c r="A61" s="6">
        <v>38018</v>
      </c>
      <c r="B61" s="49">
        <v>7.4706368273623397E-2</v>
      </c>
      <c r="C61" s="49">
        <v>3.4183046144600812E-2</v>
      </c>
      <c r="D61" s="49">
        <v>3.0425658057783633E-2</v>
      </c>
      <c r="E61" s="49">
        <v>5.59061478911798E-2</v>
      </c>
      <c r="F61" s="49">
        <v>3.9805243731366832E-2</v>
      </c>
      <c r="G61" s="49">
        <v>7.7671930256525676E-2</v>
      </c>
      <c r="H61" s="49">
        <f>+CCB_CISS__2[[#This Row],[Indikator]]-SUM(CCB_CISS__2[[#This Row],[Pengemarkedet]:[Banksektoren]])</f>
        <v>-0.16328565780783336</v>
      </c>
    </row>
    <row r="62" spans="1:8" x14ac:dyDescent="0.25">
      <c r="A62" s="6">
        <v>38025</v>
      </c>
      <c r="B62" s="49">
        <v>7.095277363693081E-2</v>
      </c>
      <c r="C62" s="49">
        <v>3.1404666557429899E-2</v>
      </c>
      <c r="D62" s="49">
        <v>2.5614580520593802E-2</v>
      </c>
      <c r="E62" s="49">
        <v>5.6047373684604704E-2</v>
      </c>
      <c r="F62" s="49">
        <v>3.8925164182864222E-2</v>
      </c>
      <c r="G62" s="49">
        <v>7.280371393499957E-2</v>
      </c>
      <c r="H62" s="49">
        <f>+CCB_CISS__2[[#This Row],[Indikator]]-SUM(CCB_CISS__2[[#This Row],[Pengemarkedet]:[Banksektoren]])</f>
        <v>-0.15384272524356141</v>
      </c>
    </row>
    <row r="63" spans="1:8" x14ac:dyDescent="0.25">
      <c r="A63" s="6">
        <v>38032</v>
      </c>
      <c r="B63" s="49">
        <v>6.5987646853859674E-2</v>
      </c>
      <c r="C63" s="49">
        <v>3.1416977153586823E-2</v>
      </c>
      <c r="D63" s="49">
        <v>2.4225924723883657E-2</v>
      </c>
      <c r="E63" s="49">
        <v>4.8366371183327733E-2</v>
      </c>
      <c r="F63" s="49">
        <v>3.8503827924822522E-2</v>
      </c>
      <c r="G63" s="49">
        <v>7.3023583325853153E-2</v>
      </c>
      <c r="H63" s="49">
        <f>+CCB_CISS__2[[#This Row],[Indikator]]-SUM(CCB_CISS__2[[#This Row],[Pengemarkedet]:[Banksektoren]])</f>
        <v>-0.14954903745761422</v>
      </c>
    </row>
    <row r="64" spans="1:8" x14ac:dyDescent="0.25">
      <c r="A64" s="6">
        <v>38039</v>
      </c>
      <c r="B64" s="49">
        <v>5.8509968839040943E-2</v>
      </c>
      <c r="C64" s="49">
        <v>2.9054291055848863E-2</v>
      </c>
      <c r="D64" s="49">
        <v>2.4769756296714535E-2</v>
      </c>
      <c r="E64" s="49">
        <v>3.7540203345594304E-2</v>
      </c>
      <c r="F64" s="49">
        <v>3.6227313499928304E-2</v>
      </c>
      <c r="G64" s="49">
        <v>7.2463172962548408E-2</v>
      </c>
      <c r="H64" s="49">
        <f>+CCB_CISS__2[[#This Row],[Indikator]]-SUM(CCB_CISS__2[[#This Row],[Pengemarkedet]:[Banksektoren]])</f>
        <v>-0.14154476832159349</v>
      </c>
    </row>
    <row r="65" spans="1:8" x14ac:dyDescent="0.25">
      <c r="A65" s="6">
        <v>38046</v>
      </c>
      <c r="B65" s="49">
        <v>4.9326219405264722E-2</v>
      </c>
      <c r="C65" s="49">
        <v>2.3795087150032073E-2</v>
      </c>
      <c r="D65" s="49">
        <v>2.0240172125362915E-2</v>
      </c>
      <c r="E65" s="49">
        <v>3.1838364246603093E-2</v>
      </c>
      <c r="F65" s="49">
        <v>2.5629846124574206E-2</v>
      </c>
      <c r="G65" s="49">
        <v>6.6657600639359257E-2</v>
      </c>
      <c r="H65" s="49">
        <f>+CCB_CISS__2[[#This Row],[Indikator]]-SUM(CCB_CISS__2[[#This Row],[Pengemarkedet]:[Banksektoren]])</f>
        <v>-0.11883485088066684</v>
      </c>
    </row>
    <row r="66" spans="1:8" x14ac:dyDescent="0.25">
      <c r="A66" s="6">
        <v>38053</v>
      </c>
      <c r="B66" s="49">
        <v>4.9478797894537484E-2</v>
      </c>
      <c r="C66" s="49">
        <v>2.7300795752868499E-2</v>
      </c>
      <c r="D66" s="49">
        <v>2.4215721157735078E-2</v>
      </c>
      <c r="E66" s="49">
        <v>2.8324390940784303E-2</v>
      </c>
      <c r="F66" s="49">
        <v>2.9445064512285825E-2</v>
      </c>
      <c r="G66" s="49">
        <v>6.6318852562285438E-2</v>
      </c>
      <c r="H66" s="49">
        <f>+CCB_CISS__2[[#This Row],[Indikator]]-SUM(CCB_CISS__2[[#This Row],[Pengemarkedet]:[Banksektoren]])</f>
        <v>-0.12612602703142164</v>
      </c>
    </row>
    <row r="67" spans="1:8" x14ac:dyDescent="0.25">
      <c r="A67" s="6">
        <v>38060</v>
      </c>
      <c r="B67" s="49">
        <v>5.0859082483055942E-2</v>
      </c>
      <c r="C67" s="49">
        <v>2.5497190689569533E-2</v>
      </c>
      <c r="D67" s="49">
        <v>2.5083882947087834E-2</v>
      </c>
      <c r="E67" s="49">
        <v>3.1912226264487635E-2</v>
      </c>
      <c r="F67" s="49">
        <v>3.6796280305242506E-2</v>
      </c>
      <c r="G67" s="49">
        <v>6.6634778019395116E-2</v>
      </c>
      <c r="H67" s="49">
        <f>+CCB_CISS__2[[#This Row],[Indikator]]-SUM(CCB_CISS__2[[#This Row],[Pengemarkedet]:[Banksektoren]])</f>
        <v>-0.1350652757427267</v>
      </c>
    </row>
    <row r="68" spans="1:8" x14ac:dyDescent="0.25">
      <c r="A68" s="6">
        <v>38067</v>
      </c>
      <c r="B68" s="49">
        <v>5.0209831295558102E-2</v>
      </c>
      <c r="C68" s="49">
        <v>2.6645929207645375E-2</v>
      </c>
      <c r="D68" s="49">
        <v>2.2245546458308507E-2</v>
      </c>
      <c r="E68" s="49">
        <v>3.3673618553743921E-2</v>
      </c>
      <c r="F68" s="49">
        <v>3.7170788515351723E-2</v>
      </c>
      <c r="G68" s="49">
        <v>6.8295228185740159E-2</v>
      </c>
      <c r="H68" s="49">
        <f>+CCB_CISS__2[[#This Row],[Indikator]]-SUM(CCB_CISS__2[[#This Row],[Pengemarkedet]:[Banksektoren]])</f>
        <v>-0.13782127962523155</v>
      </c>
    </row>
    <row r="69" spans="1:8" x14ac:dyDescent="0.25">
      <c r="A69" s="6">
        <v>38074</v>
      </c>
      <c r="B69" s="49">
        <v>5.3568845104148388E-2</v>
      </c>
      <c r="C69" s="49">
        <v>2.963555756010465E-2</v>
      </c>
      <c r="D69" s="49">
        <v>2.3862050920707797E-2</v>
      </c>
      <c r="E69" s="49">
        <v>4.0519596657774909E-2</v>
      </c>
      <c r="F69" s="49">
        <v>4.1488735479064356E-2</v>
      </c>
      <c r="G69" s="49">
        <v>7.4058113542745135E-2</v>
      </c>
      <c r="H69" s="49">
        <f>+CCB_CISS__2[[#This Row],[Indikator]]-SUM(CCB_CISS__2[[#This Row],[Pengemarkedet]:[Banksektoren]])</f>
        <v>-0.15599520905624845</v>
      </c>
    </row>
    <row r="70" spans="1:8" x14ac:dyDescent="0.25">
      <c r="A70" s="6">
        <v>38081</v>
      </c>
      <c r="B70" s="49">
        <v>5.1143923142309575E-2</v>
      </c>
      <c r="C70" s="49">
        <v>3.0263215672210034E-2</v>
      </c>
      <c r="D70" s="49">
        <v>2.3517096034524364E-2</v>
      </c>
      <c r="E70" s="49">
        <v>4.2821335443691502E-2</v>
      </c>
      <c r="F70" s="49">
        <v>3.7059971895897173E-2</v>
      </c>
      <c r="G70" s="49">
        <v>7.6194666419335144E-2</v>
      </c>
      <c r="H70" s="49">
        <f>+CCB_CISS__2[[#This Row],[Indikator]]-SUM(CCB_CISS__2[[#This Row],[Pengemarkedet]:[Banksektoren]])</f>
        <v>-0.15871236232334862</v>
      </c>
    </row>
    <row r="71" spans="1:8" x14ac:dyDescent="0.25">
      <c r="A71" s="6">
        <v>38088</v>
      </c>
      <c r="B71" s="49">
        <v>4.951818826072605E-2</v>
      </c>
      <c r="C71" s="49">
        <v>3.3370161719597988E-2</v>
      </c>
      <c r="D71" s="49">
        <v>2.2999210464051491E-2</v>
      </c>
      <c r="E71" s="49">
        <v>4.4579877239643642E-2</v>
      </c>
      <c r="F71" s="49">
        <v>3.3142288885156829E-2</v>
      </c>
      <c r="G71" s="49">
        <v>7.3503420608721268E-2</v>
      </c>
      <c r="H71" s="49">
        <f>+CCB_CISS__2[[#This Row],[Indikator]]-SUM(CCB_CISS__2[[#This Row],[Pengemarkedet]:[Banksektoren]])</f>
        <v>-0.15807677065644518</v>
      </c>
    </row>
    <row r="72" spans="1:8" x14ac:dyDescent="0.25">
      <c r="A72" s="6">
        <v>38095</v>
      </c>
      <c r="B72" s="49">
        <v>4.850267917123248E-2</v>
      </c>
      <c r="C72" s="49">
        <v>3.1762008729007425E-2</v>
      </c>
      <c r="D72" s="49">
        <v>2.3398767912464542E-2</v>
      </c>
      <c r="E72" s="49">
        <v>4.4583629148643104E-2</v>
      </c>
      <c r="F72" s="49">
        <v>3.1231303681545062E-2</v>
      </c>
      <c r="G72" s="49">
        <v>6.7326357811318724E-2</v>
      </c>
      <c r="H72" s="49">
        <f>+CCB_CISS__2[[#This Row],[Indikator]]-SUM(CCB_CISS__2[[#This Row],[Pengemarkedet]:[Banksektoren]])</f>
        <v>-0.14979938811174637</v>
      </c>
    </row>
    <row r="73" spans="1:8" x14ac:dyDescent="0.25">
      <c r="A73" s="6">
        <v>38102</v>
      </c>
      <c r="B73" s="49">
        <v>4.7149801131393346E-2</v>
      </c>
      <c r="C73" s="49">
        <v>2.9964892502617281E-2</v>
      </c>
      <c r="D73" s="49">
        <v>2.1826159815227533E-2</v>
      </c>
      <c r="E73" s="49">
        <v>4.1698342355513E-2</v>
      </c>
      <c r="F73" s="49">
        <v>2.9361150362298531E-2</v>
      </c>
      <c r="G73" s="49">
        <v>5.7145995908327273E-2</v>
      </c>
      <c r="H73" s="49">
        <f>+CCB_CISS__2[[#This Row],[Indikator]]-SUM(CCB_CISS__2[[#This Row],[Pengemarkedet]:[Banksektoren]])</f>
        <v>-0.13284673981259026</v>
      </c>
    </row>
    <row r="74" spans="1:8" x14ac:dyDescent="0.25">
      <c r="A74" s="6">
        <v>38109</v>
      </c>
      <c r="B74" s="49">
        <v>4.7758985120343267E-2</v>
      </c>
      <c r="C74" s="49">
        <v>2.7229540570864214E-2</v>
      </c>
      <c r="D74" s="49">
        <v>1.5704653034262262E-2</v>
      </c>
      <c r="E74" s="49">
        <v>4.1968015013201174E-2</v>
      </c>
      <c r="F74" s="49">
        <v>3.1164412026562269E-2</v>
      </c>
      <c r="G74" s="49">
        <v>5.1398390142068581E-2</v>
      </c>
      <c r="H74" s="49">
        <f>+CCB_CISS__2[[#This Row],[Indikator]]-SUM(CCB_CISS__2[[#This Row],[Pengemarkedet]:[Banksektoren]])</f>
        <v>-0.11970602566661523</v>
      </c>
    </row>
    <row r="75" spans="1:8" x14ac:dyDescent="0.25">
      <c r="A75" s="6">
        <v>38116</v>
      </c>
      <c r="B75" s="49">
        <v>5.0897521145661317E-2</v>
      </c>
      <c r="C75" s="49">
        <v>2.6116121271946062E-2</v>
      </c>
      <c r="D75" s="49">
        <v>1.6595286406983135E-2</v>
      </c>
      <c r="E75" s="49">
        <v>3.8596890111108881E-2</v>
      </c>
      <c r="F75" s="49">
        <v>3.3023572808712577E-2</v>
      </c>
      <c r="G75" s="49">
        <v>5.4444511970062781E-2</v>
      </c>
      <c r="H75" s="49">
        <f>+CCB_CISS__2[[#This Row],[Indikator]]-SUM(CCB_CISS__2[[#This Row],[Pengemarkedet]:[Banksektoren]])</f>
        <v>-0.11787886142315213</v>
      </c>
    </row>
    <row r="76" spans="1:8" x14ac:dyDescent="0.25">
      <c r="A76" s="6">
        <v>38123</v>
      </c>
      <c r="B76" s="49">
        <v>5.5197585994088499E-2</v>
      </c>
      <c r="C76" s="49">
        <v>2.7660661974771378E-2</v>
      </c>
      <c r="D76" s="49">
        <v>1.6717512353931058E-2</v>
      </c>
      <c r="E76" s="49">
        <v>4.2280298730781346E-2</v>
      </c>
      <c r="F76" s="49">
        <v>3.8786594240275821E-2</v>
      </c>
      <c r="G76" s="49">
        <v>5.8233195301238688E-2</v>
      </c>
      <c r="H76" s="49">
        <f>+CCB_CISS__2[[#This Row],[Indikator]]-SUM(CCB_CISS__2[[#This Row],[Pengemarkedet]:[Banksektoren]])</f>
        <v>-0.12848067660690979</v>
      </c>
    </row>
    <row r="77" spans="1:8" x14ac:dyDescent="0.25">
      <c r="A77" s="6">
        <v>38130</v>
      </c>
      <c r="B77" s="49">
        <v>5.8505771654206923E-2</v>
      </c>
      <c r="C77" s="49">
        <v>2.8008772826412245E-2</v>
      </c>
      <c r="D77" s="49">
        <v>2.0602322731367542E-2</v>
      </c>
      <c r="E77" s="49">
        <v>4.2734261733572684E-2</v>
      </c>
      <c r="F77" s="49">
        <v>4.0632018878741571E-2</v>
      </c>
      <c r="G77" s="49">
        <v>6.6662815047974763E-2</v>
      </c>
      <c r="H77" s="49">
        <f>+CCB_CISS__2[[#This Row],[Indikator]]-SUM(CCB_CISS__2[[#This Row],[Pengemarkedet]:[Banksektoren]])</f>
        <v>-0.14013441956386188</v>
      </c>
    </row>
    <row r="78" spans="1:8" x14ac:dyDescent="0.25">
      <c r="A78" s="6">
        <v>38137</v>
      </c>
      <c r="B78" s="49">
        <v>5.5996909929251347E-2</v>
      </c>
      <c r="C78" s="49">
        <v>2.4342581426952253E-2</v>
      </c>
      <c r="D78" s="49">
        <v>2.3757176342580413E-2</v>
      </c>
      <c r="E78" s="49">
        <v>3.7280362323374824E-2</v>
      </c>
      <c r="F78" s="49">
        <v>3.7775232953204278E-2</v>
      </c>
      <c r="G78" s="49">
        <v>6.4998013121960588E-2</v>
      </c>
      <c r="H78" s="49">
        <f>+CCB_CISS__2[[#This Row],[Indikator]]-SUM(CCB_CISS__2[[#This Row],[Pengemarkedet]:[Banksektoren]])</f>
        <v>-0.13215645623882102</v>
      </c>
    </row>
    <row r="79" spans="1:8" x14ac:dyDescent="0.25">
      <c r="A79" s="6">
        <v>38144</v>
      </c>
      <c r="B79" s="49">
        <v>5.2108425059814237E-2</v>
      </c>
      <c r="C79" s="49">
        <v>2.0243435874465081E-2</v>
      </c>
      <c r="D79" s="49">
        <v>2.0504405351000322E-2</v>
      </c>
      <c r="E79" s="49">
        <v>3.4790726513411134E-2</v>
      </c>
      <c r="F79" s="49">
        <v>2.9353925518985951E-2</v>
      </c>
      <c r="G79" s="49">
        <v>5.5529295032354681E-2</v>
      </c>
      <c r="H79" s="49">
        <f>+CCB_CISS__2[[#This Row],[Indikator]]-SUM(CCB_CISS__2[[#This Row],[Pengemarkedet]:[Banksektoren]])</f>
        <v>-0.10831336323040296</v>
      </c>
    </row>
    <row r="80" spans="1:8" x14ac:dyDescent="0.25">
      <c r="A80" s="6">
        <v>38151</v>
      </c>
      <c r="B80" s="49">
        <v>5.3090175448283636E-2</v>
      </c>
      <c r="C80" s="49">
        <v>1.7813380506189178E-2</v>
      </c>
      <c r="D80" s="49">
        <v>1.8861458617461739E-2</v>
      </c>
      <c r="E80" s="49">
        <v>3.3264573904233111E-2</v>
      </c>
      <c r="F80" s="49">
        <v>2.8911667142558425E-2</v>
      </c>
      <c r="G80" s="49">
        <v>4.9711288546967693E-2</v>
      </c>
      <c r="H80" s="49">
        <f>+CCB_CISS__2[[#This Row],[Indikator]]-SUM(CCB_CISS__2[[#This Row],[Pengemarkedet]:[Banksektoren]])</f>
        <v>-9.5472193269126523E-2</v>
      </c>
    </row>
    <row r="81" spans="1:8" x14ac:dyDescent="0.25">
      <c r="A81" s="6">
        <v>38158</v>
      </c>
      <c r="B81" s="49">
        <v>5.3981606499208842E-2</v>
      </c>
      <c r="C81" s="49">
        <v>1.6005825548238435E-2</v>
      </c>
      <c r="D81" s="49">
        <v>1.6277875358869723E-2</v>
      </c>
      <c r="E81" s="49">
        <v>3.1675204225099438E-2</v>
      </c>
      <c r="F81" s="49">
        <v>2.8482287048083602E-2</v>
      </c>
      <c r="G81" s="49">
        <v>4.2593038673765377E-2</v>
      </c>
      <c r="H81" s="49">
        <f>+CCB_CISS__2[[#This Row],[Indikator]]-SUM(CCB_CISS__2[[#This Row],[Pengemarkedet]:[Banksektoren]])</f>
        <v>-8.1052624354847738E-2</v>
      </c>
    </row>
    <row r="82" spans="1:8" x14ac:dyDescent="0.25">
      <c r="A82" s="6">
        <v>38165</v>
      </c>
      <c r="B82" s="49">
        <v>5.4512707885487996E-2</v>
      </c>
      <c r="C82" s="49">
        <v>1.5107783157042479E-2</v>
      </c>
      <c r="D82" s="49">
        <v>1.3371617835743539E-2</v>
      </c>
      <c r="E82" s="49">
        <v>2.94962298746155E-2</v>
      </c>
      <c r="F82" s="49">
        <v>2.3885450530500167E-2</v>
      </c>
      <c r="G82" s="49">
        <v>4.035409518111184E-2</v>
      </c>
      <c r="H82" s="49">
        <f>+CCB_CISS__2[[#This Row],[Indikator]]-SUM(CCB_CISS__2[[#This Row],[Pengemarkedet]:[Banksektoren]])</f>
        <v>-6.770246869352553E-2</v>
      </c>
    </row>
    <row r="83" spans="1:8" x14ac:dyDescent="0.25">
      <c r="A83" s="6">
        <v>38172</v>
      </c>
      <c r="B83" s="49">
        <v>6.1416122975568241E-2</v>
      </c>
      <c r="C83" s="49">
        <v>1.7134497635528746E-2</v>
      </c>
      <c r="D83" s="49">
        <v>1.7433244982629846E-2</v>
      </c>
      <c r="E83" s="49">
        <v>2.8180835730053925E-2</v>
      </c>
      <c r="F83" s="49">
        <v>2.6797928335188667E-2</v>
      </c>
      <c r="G83" s="49">
        <v>4.277303965347784E-2</v>
      </c>
      <c r="H83" s="49">
        <f>+CCB_CISS__2[[#This Row],[Indikator]]-SUM(CCB_CISS__2[[#This Row],[Pengemarkedet]:[Banksektoren]])</f>
        <v>-7.0903423361310794E-2</v>
      </c>
    </row>
    <row r="84" spans="1:8" x14ac:dyDescent="0.25">
      <c r="A84" s="6">
        <v>38179</v>
      </c>
      <c r="B84" s="49">
        <v>5.5876042904350845E-2</v>
      </c>
      <c r="C84" s="49">
        <v>1.5404801147573553E-2</v>
      </c>
      <c r="D84" s="49">
        <v>1.6601232462955907E-2</v>
      </c>
      <c r="E84" s="49">
        <v>1.9744926573377081E-2</v>
      </c>
      <c r="F84" s="49">
        <v>1.7256057558593781E-2</v>
      </c>
      <c r="G84" s="49">
        <v>3.8649629630089333E-2</v>
      </c>
      <c r="H84" s="49">
        <f>+CCB_CISS__2[[#This Row],[Indikator]]-SUM(CCB_CISS__2[[#This Row],[Pengemarkedet]:[Banksektoren]])</f>
        <v>-5.1780604468238803E-2</v>
      </c>
    </row>
    <row r="85" spans="1:8" x14ac:dyDescent="0.25">
      <c r="A85" s="6">
        <v>38186</v>
      </c>
      <c r="B85" s="49">
        <v>5.6529346139597397E-2</v>
      </c>
      <c r="C85" s="49">
        <v>1.3916266053772434E-2</v>
      </c>
      <c r="D85" s="49">
        <v>1.6246282340367239E-2</v>
      </c>
      <c r="E85" s="49">
        <v>1.3762513641029608E-2</v>
      </c>
      <c r="F85" s="49">
        <v>1.0945152413594082E-2</v>
      </c>
      <c r="G85" s="49">
        <v>3.8611053033203793E-2</v>
      </c>
      <c r="H85" s="49">
        <f>+CCB_CISS__2[[#This Row],[Indikator]]-SUM(CCB_CISS__2[[#This Row],[Pengemarkedet]:[Banksektoren]])</f>
        <v>-3.695192134236977E-2</v>
      </c>
    </row>
    <row r="86" spans="1:8" x14ac:dyDescent="0.25">
      <c r="A86" s="6">
        <v>38193</v>
      </c>
      <c r="B86" s="49">
        <v>6.1980198331011066E-2</v>
      </c>
      <c r="C86" s="49">
        <v>1.4864405071791788E-2</v>
      </c>
      <c r="D86" s="49">
        <v>1.7374438049229234E-2</v>
      </c>
      <c r="E86" s="49">
        <v>1.4753074900978436E-2</v>
      </c>
      <c r="F86" s="49">
        <v>1.3249614450331414E-2</v>
      </c>
      <c r="G86" s="49">
        <v>3.9983069122311379E-2</v>
      </c>
      <c r="H86" s="49">
        <f>+CCB_CISS__2[[#This Row],[Indikator]]-SUM(CCB_CISS__2[[#This Row],[Pengemarkedet]:[Banksektoren]])</f>
        <v>-3.8244403263631183E-2</v>
      </c>
    </row>
    <row r="87" spans="1:8" x14ac:dyDescent="0.25">
      <c r="A87" s="6">
        <v>38200</v>
      </c>
      <c r="B87" s="49">
        <v>6.3935148001820929E-2</v>
      </c>
      <c r="C87" s="49">
        <v>1.301285943569463E-2</v>
      </c>
      <c r="D87" s="49">
        <v>1.6053912952988907E-2</v>
      </c>
      <c r="E87" s="49">
        <v>1.6569675021112097E-2</v>
      </c>
      <c r="F87" s="49">
        <v>9.343741294540896E-3</v>
      </c>
      <c r="G87" s="49">
        <v>4.0186796181553533E-2</v>
      </c>
      <c r="H87" s="49">
        <f>+CCB_CISS__2[[#This Row],[Indikator]]-SUM(CCB_CISS__2[[#This Row],[Pengemarkedet]:[Banksektoren]])</f>
        <v>-3.1231836884069136E-2</v>
      </c>
    </row>
    <row r="88" spans="1:8" x14ac:dyDescent="0.25">
      <c r="A88" s="6">
        <v>38207</v>
      </c>
      <c r="B88" s="49">
        <v>7.4300864169550423E-2</v>
      </c>
      <c r="C88" s="49">
        <v>1.4186669486563231E-2</v>
      </c>
      <c r="D88" s="49">
        <v>1.9124935729598846E-2</v>
      </c>
      <c r="E88" s="49">
        <v>2.0220613588219027E-2</v>
      </c>
      <c r="F88" s="49">
        <v>1.2987303480485227E-2</v>
      </c>
      <c r="G88" s="49">
        <v>4.3632621073939788E-2</v>
      </c>
      <c r="H88" s="49">
        <f>+CCB_CISS__2[[#This Row],[Indikator]]-SUM(CCB_CISS__2[[#This Row],[Pengemarkedet]:[Banksektoren]])</f>
        <v>-3.585127918925568E-2</v>
      </c>
    </row>
    <row r="89" spans="1:8" x14ac:dyDescent="0.25">
      <c r="A89" s="6">
        <v>38214</v>
      </c>
      <c r="B89" s="49">
        <v>7.5918079305062308E-2</v>
      </c>
      <c r="C89" s="49">
        <v>1.359773349968218E-2</v>
      </c>
      <c r="D89" s="49">
        <v>1.7395600982011417E-2</v>
      </c>
      <c r="E89" s="49">
        <v>2.3889458364895665E-2</v>
      </c>
      <c r="F89" s="49">
        <v>1.2963124958036761E-2</v>
      </c>
      <c r="G89" s="49">
        <v>4.1899061813231699E-2</v>
      </c>
      <c r="H89" s="49">
        <f>+CCB_CISS__2[[#This Row],[Indikator]]-SUM(CCB_CISS__2[[#This Row],[Pengemarkedet]:[Banksektoren]])</f>
        <v>-3.3826900312795422E-2</v>
      </c>
    </row>
    <row r="90" spans="1:8" x14ac:dyDescent="0.25">
      <c r="A90" s="6">
        <v>38221</v>
      </c>
      <c r="B90" s="49">
        <v>7.7534609595560064E-2</v>
      </c>
      <c r="C90" s="49">
        <v>1.3779105226105764E-2</v>
      </c>
      <c r="D90" s="49">
        <v>1.6507242638625973E-2</v>
      </c>
      <c r="E90" s="49">
        <v>2.3502245220709539E-2</v>
      </c>
      <c r="F90" s="49">
        <v>1.1129673613519341E-2</v>
      </c>
      <c r="G90" s="49">
        <v>4.698810319954641E-2</v>
      </c>
      <c r="H90" s="49">
        <f>+CCB_CISS__2[[#This Row],[Indikator]]-SUM(CCB_CISS__2[[#This Row],[Pengemarkedet]:[Banksektoren]])</f>
        <v>-3.437176030294696E-2</v>
      </c>
    </row>
    <row r="91" spans="1:8" x14ac:dyDescent="0.25">
      <c r="A91" s="6">
        <v>38228</v>
      </c>
      <c r="B91" s="49">
        <v>7.3212460571823609E-2</v>
      </c>
      <c r="C91" s="49">
        <v>1.2917553628086787E-2</v>
      </c>
      <c r="D91" s="49">
        <v>1.4290734607745112E-2</v>
      </c>
      <c r="E91" s="49">
        <v>2.2595101894954544E-2</v>
      </c>
      <c r="F91" s="49">
        <v>1.5101129679028415E-2</v>
      </c>
      <c r="G91" s="49">
        <v>4.3078817939604289E-2</v>
      </c>
      <c r="H91" s="49">
        <f>+CCB_CISS__2[[#This Row],[Indikator]]-SUM(CCB_CISS__2[[#This Row],[Pengemarkedet]:[Banksektoren]])</f>
        <v>-3.4770877177595527E-2</v>
      </c>
    </row>
    <row r="92" spans="1:8" x14ac:dyDescent="0.25">
      <c r="A92" s="6">
        <v>38235</v>
      </c>
      <c r="B92" s="49">
        <v>6.6622880006390717E-2</v>
      </c>
      <c r="C92" s="49">
        <v>1.1856837052007378E-2</v>
      </c>
      <c r="D92" s="49">
        <v>1.2409959548851745E-2</v>
      </c>
      <c r="E92" s="49">
        <v>1.9951092113108929E-2</v>
      </c>
      <c r="F92" s="49">
        <v>1.3658272706021837E-2</v>
      </c>
      <c r="G92" s="49">
        <v>4.0579568584128992E-2</v>
      </c>
      <c r="H92" s="49">
        <f>+CCB_CISS__2[[#This Row],[Indikator]]-SUM(CCB_CISS__2[[#This Row],[Pengemarkedet]:[Banksektoren]])</f>
        <v>-3.183284999772816E-2</v>
      </c>
    </row>
    <row r="93" spans="1:8" x14ac:dyDescent="0.25">
      <c r="A93" s="6">
        <v>38242</v>
      </c>
      <c r="B93" s="49">
        <v>5.9732746886647557E-2</v>
      </c>
      <c r="C93" s="49">
        <v>1.1298837910813419E-2</v>
      </c>
      <c r="D93" s="49">
        <v>1.2535074512092294E-2</v>
      </c>
      <c r="E93" s="49">
        <v>1.5918381785299546E-2</v>
      </c>
      <c r="F93" s="49">
        <v>1.315233351027471E-2</v>
      </c>
      <c r="G93" s="49">
        <v>3.6078473398199716E-2</v>
      </c>
      <c r="H93" s="49">
        <f>+CCB_CISS__2[[#This Row],[Indikator]]-SUM(CCB_CISS__2[[#This Row],[Pengemarkedet]:[Banksektoren]])</f>
        <v>-2.9250354230032118E-2</v>
      </c>
    </row>
    <row r="94" spans="1:8" x14ac:dyDescent="0.25">
      <c r="A94" s="6">
        <v>38249</v>
      </c>
      <c r="B94" s="49">
        <v>5.3289871989929891E-2</v>
      </c>
      <c r="C94" s="49">
        <v>9.9055323218062465E-3</v>
      </c>
      <c r="D94" s="49">
        <v>1.1583652552433788E-2</v>
      </c>
      <c r="E94" s="49">
        <v>1.5591420803296554E-2</v>
      </c>
      <c r="F94" s="49">
        <v>1.3028527892801293E-2</v>
      </c>
      <c r="G94" s="49">
        <v>2.6735022406147918E-2</v>
      </c>
      <c r="H94" s="49">
        <f>+CCB_CISS__2[[#This Row],[Indikator]]-SUM(CCB_CISS__2[[#This Row],[Pengemarkedet]:[Banksektoren]])</f>
        <v>-2.3554283986555916E-2</v>
      </c>
    </row>
    <row r="95" spans="1:8" x14ac:dyDescent="0.25">
      <c r="A95" s="6">
        <v>38256</v>
      </c>
      <c r="B95" s="49">
        <v>5.2525570235050237E-2</v>
      </c>
      <c r="C95" s="49">
        <v>9.0401797445008314E-3</v>
      </c>
      <c r="D95" s="49">
        <v>1.1538186248034656E-2</v>
      </c>
      <c r="E95" s="49">
        <v>1.3327286952216803E-2</v>
      </c>
      <c r="F95" s="49">
        <v>1.2224576950062188E-2</v>
      </c>
      <c r="G95" s="49">
        <v>2.6307539782580758E-2</v>
      </c>
      <c r="H95" s="49">
        <f>+CCB_CISS__2[[#This Row],[Indikator]]-SUM(CCB_CISS__2[[#This Row],[Pengemarkedet]:[Banksektoren]])</f>
        <v>-1.9912199442344999E-2</v>
      </c>
    </row>
    <row r="96" spans="1:8" x14ac:dyDescent="0.25">
      <c r="A96" s="6">
        <v>38263</v>
      </c>
      <c r="B96" s="49">
        <v>5.4966617377318575E-2</v>
      </c>
      <c r="C96" s="49">
        <v>8.5225700988629145E-3</v>
      </c>
      <c r="D96" s="49">
        <v>1.108588434149735E-2</v>
      </c>
      <c r="E96" s="49">
        <v>1.2753314783144341E-2</v>
      </c>
      <c r="F96" s="49">
        <v>1.228685750670983E-2</v>
      </c>
      <c r="G96" s="49">
        <v>2.8625131641474399E-2</v>
      </c>
      <c r="H96" s="49">
        <f>+CCB_CISS__2[[#This Row],[Indikator]]-SUM(CCB_CISS__2[[#This Row],[Pengemarkedet]:[Banksektoren]])</f>
        <v>-1.8307140994370266E-2</v>
      </c>
    </row>
    <row r="97" spans="1:8" x14ac:dyDescent="0.25">
      <c r="A97" s="6">
        <v>38270</v>
      </c>
      <c r="B97" s="49">
        <v>5.7476349830827785E-2</v>
      </c>
      <c r="C97" s="49">
        <v>7.6309477383925536E-3</v>
      </c>
      <c r="D97" s="49">
        <v>1.0989718163684043E-2</v>
      </c>
      <c r="E97" s="49">
        <v>1.5500665812710982E-2</v>
      </c>
      <c r="F97" s="49">
        <v>1.4007418455371765E-2</v>
      </c>
      <c r="G97" s="49">
        <v>2.7349052598941243E-2</v>
      </c>
      <c r="H97" s="49">
        <f>+CCB_CISS__2[[#This Row],[Indikator]]-SUM(CCB_CISS__2[[#This Row],[Pengemarkedet]:[Banksektoren]])</f>
        <v>-1.8001452938272801E-2</v>
      </c>
    </row>
    <row r="98" spans="1:8" x14ac:dyDescent="0.25">
      <c r="A98" s="6">
        <v>38277</v>
      </c>
      <c r="B98" s="49">
        <v>5.7274490012325603E-2</v>
      </c>
      <c r="C98" s="49">
        <v>7.3474876737980787E-3</v>
      </c>
      <c r="D98" s="49">
        <v>1.125335844722576E-2</v>
      </c>
      <c r="E98" s="49">
        <v>1.6718596454512836E-2</v>
      </c>
      <c r="F98" s="49">
        <v>1.4868915832564141E-2</v>
      </c>
      <c r="G98" s="49">
        <v>2.4462545582715448E-2</v>
      </c>
      <c r="H98" s="49">
        <f>+CCB_CISS__2[[#This Row],[Indikator]]-SUM(CCB_CISS__2[[#This Row],[Pengemarkedet]:[Banksektoren]])</f>
        <v>-1.737641397849065E-2</v>
      </c>
    </row>
    <row r="99" spans="1:8" x14ac:dyDescent="0.25">
      <c r="A99" s="6">
        <v>38284</v>
      </c>
      <c r="B99" s="49">
        <v>6.0891215339518828E-2</v>
      </c>
      <c r="C99" s="49">
        <v>8.2286236199940778E-3</v>
      </c>
      <c r="D99" s="49">
        <v>1.1522515041705617E-2</v>
      </c>
      <c r="E99" s="49">
        <v>2.2511966892488532E-2</v>
      </c>
      <c r="F99" s="49">
        <v>1.3857775769476763E-2</v>
      </c>
      <c r="G99" s="49">
        <v>2.1509327297535442E-2</v>
      </c>
      <c r="H99" s="49">
        <f>+CCB_CISS__2[[#This Row],[Indikator]]-SUM(CCB_CISS__2[[#This Row],[Pengemarkedet]:[Banksektoren]])</f>
        <v>-1.6738993281681602E-2</v>
      </c>
    </row>
    <row r="100" spans="1:8" x14ac:dyDescent="0.25">
      <c r="A100" s="6">
        <v>38291</v>
      </c>
      <c r="B100" s="49">
        <v>7.5225017061247693E-2</v>
      </c>
      <c r="C100" s="49">
        <v>9.7202865221399648E-3</v>
      </c>
      <c r="D100" s="49">
        <v>1.3615568558081374E-2</v>
      </c>
      <c r="E100" s="49">
        <v>3.1097632565504373E-2</v>
      </c>
      <c r="F100" s="49">
        <v>1.5306820471365563E-2</v>
      </c>
      <c r="G100" s="49">
        <v>2.6273415474142012E-2</v>
      </c>
      <c r="H100" s="49">
        <f>+CCB_CISS__2[[#This Row],[Indikator]]-SUM(CCB_CISS__2[[#This Row],[Pengemarkedet]:[Banksektoren]])</f>
        <v>-2.0788706529985601E-2</v>
      </c>
    </row>
    <row r="101" spans="1:8" x14ac:dyDescent="0.25">
      <c r="A101" s="6">
        <v>38298</v>
      </c>
      <c r="B101" s="49">
        <v>8.6298665264914254E-2</v>
      </c>
      <c r="C101" s="49">
        <v>1.0713301451713703E-2</v>
      </c>
      <c r="D101" s="49">
        <v>1.537994799048646E-2</v>
      </c>
      <c r="E101" s="49">
        <v>3.701184388545091E-2</v>
      </c>
      <c r="F101" s="49">
        <v>1.5403670792148031E-2</v>
      </c>
      <c r="G101" s="49">
        <v>3.1944752087326979E-2</v>
      </c>
      <c r="H101" s="49">
        <f>+CCB_CISS__2[[#This Row],[Indikator]]-SUM(CCB_CISS__2[[#This Row],[Pengemarkedet]:[Banksektoren]])</f>
        <v>-2.4154850942211842E-2</v>
      </c>
    </row>
    <row r="102" spans="1:8" x14ac:dyDescent="0.25">
      <c r="A102" s="6">
        <v>38305</v>
      </c>
      <c r="B102" s="49">
        <v>8.9205542990977854E-2</v>
      </c>
      <c r="C102" s="49">
        <v>1.162289719020429E-2</v>
      </c>
      <c r="D102" s="49">
        <v>1.4938301265875198E-2</v>
      </c>
      <c r="E102" s="49">
        <v>3.8396267287074959E-2</v>
      </c>
      <c r="F102" s="49">
        <v>1.7671587329650226E-2</v>
      </c>
      <c r="G102" s="49">
        <v>3.217070222997738E-2</v>
      </c>
      <c r="H102" s="49">
        <f>+CCB_CISS__2[[#This Row],[Indikator]]-SUM(CCB_CISS__2[[#This Row],[Pengemarkedet]:[Banksektoren]])</f>
        <v>-2.5594212311804199E-2</v>
      </c>
    </row>
    <row r="103" spans="1:8" x14ac:dyDescent="0.25">
      <c r="A103" s="6">
        <v>38312</v>
      </c>
      <c r="B103" s="49">
        <v>7.9014865553980893E-2</v>
      </c>
      <c r="C103" s="49">
        <v>1.0101340371303533E-2</v>
      </c>
      <c r="D103" s="49">
        <v>1.3300642868090951E-2</v>
      </c>
      <c r="E103" s="49">
        <v>3.3366272616680862E-2</v>
      </c>
      <c r="F103" s="49">
        <v>1.5052383476227281E-2</v>
      </c>
      <c r="G103" s="49">
        <v>3.0225451560884648E-2</v>
      </c>
      <c r="H103" s="49">
        <f>+CCB_CISS__2[[#This Row],[Indikator]]-SUM(CCB_CISS__2[[#This Row],[Pengemarkedet]:[Banksektoren]])</f>
        <v>-2.3031225339206374E-2</v>
      </c>
    </row>
    <row r="104" spans="1:8" x14ac:dyDescent="0.25">
      <c r="A104" s="6">
        <v>38319</v>
      </c>
      <c r="B104" s="49">
        <v>5.6008109714369501E-2</v>
      </c>
      <c r="C104" s="49">
        <v>8.3965422363718387E-3</v>
      </c>
      <c r="D104" s="49">
        <v>9.1109012208408849E-3</v>
      </c>
      <c r="E104" s="49">
        <v>2.4527396842592416E-2</v>
      </c>
      <c r="F104" s="49">
        <v>1.148498200333813E-2</v>
      </c>
      <c r="G104" s="49">
        <v>1.803676087068112E-2</v>
      </c>
      <c r="H104" s="49">
        <f>+CCB_CISS__2[[#This Row],[Indikator]]-SUM(CCB_CISS__2[[#This Row],[Pengemarkedet]:[Banksektoren]])</f>
        <v>-1.5548473459454891E-2</v>
      </c>
    </row>
    <row r="105" spans="1:8" x14ac:dyDescent="0.25">
      <c r="A105" s="6">
        <v>38326</v>
      </c>
      <c r="B105" s="49">
        <v>6.2353707683001927E-2</v>
      </c>
      <c r="C105" s="49">
        <v>1.300156925242359E-2</v>
      </c>
      <c r="D105" s="49">
        <v>9.2368117932596413E-3</v>
      </c>
      <c r="E105" s="49">
        <v>1.8662421094830389E-2</v>
      </c>
      <c r="F105" s="49">
        <v>1.8494281422794467E-2</v>
      </c>
      <c r="G105" s="49">
        <v>1.9730543036538761E-2</v>
      </c>
      <c r="H105" s="49">
        <f>+CCB_CISS__2[[#This Row],[Indikator]]-SUM(CCB_CISS__2[[#This Row],[Pengemarkedet]:[Banksektoren]])</f>
        <v>-1.6771918916844916E-2</v>
      </c>
    </row>
    <row r="106" spans="1:8" x14ac:dyDescent="0.25">
      <c r="A106" s="6">
        <v>38333</v>
      </c>
      <c r="B106" s="49">
        <v>7.0291140336955438E-2</v>
      </c>
      <c r="C106" s="49">
        <v>1.4262180976199496E-2</v>
      </c>
      <c r="D106" s="49">
        <v>1.2308128357600265E-2</v>
      </c>
      <c r="E106" s="49">
        <v>1.9421710328752277E-2</v>
      </c>
      <c r="F106" s="49">
        <v>1.7522226794102674E-2</v>
      </c>
      <c r="G106" s="49">
        <v>2.4696230822786259E-2</v>
      </c>
      <c r="H106" s="49">
        <f>+CCB_CISS__2[[#This Row],[Indikator]]-SUM(CCB_CISS__2[[#This Row],[Pengemarkedet]:[Banksektoren]])</f>
        <v>-1.7919336942485528E-2</v>
      </c>
    </row>
    <row r="107" spans="1:8" x14ac:dyDescent="0.25">
      <c r="A107" s="6">
        <v>38340</v>
      </c>
      <c r="B107" s="49">
        <v>8.5899991215516558E-2</v>
      </c>
      <c r="C107" s="49">
        <v>1.5900833629330518E-2</v>
      </c>
      <c r="D107" s="49">
        <v>1.4532636346035695E-2</v>
      </c>
      <c r="E107" s="49">
        <v>2.3555785436962344E-2</v>
      </c>
      <c r="F107" s="49">
        <v>2.1701261266647318E-2</v>
      </c>
      <c r="G107" s="49">
        <v>3.2469922180214106E-2</v>
      </c>
      <c r="H107" s="49">
        <f>+CCB_CISS__2[[#This Row],[Indikator]]-SUM(CCB_CISS__2[[#This Row],[Pengemarkedet]:[Banksektoren]])</f>
        <v>-2.2260447643673423E-2</v>
      </c>
    </row>
    <row r="108" spans="1:8" x14ac:dyDescent="0.25">
      <c r="A108" s="6">
        <v>38347</v>
      </c>
      <c r="B108" s="49">
        <v>9.3495279267064427E-2</v>
      </c>
      <c r="C108" s="49">
        <v>1.5914494449056033E-2</v>
      </c>
      <c r="D108" s="49">
        <v>1.6199691325068176E-2</v>
      </c>
      <c r="E108" s="49">
        <v>2.5233022987261489E-2</v>
      </c>
      <c r="F108" s="49">
        <v>2.6133253354581214E-2</v>
      </c>
      <c r="G108" s="49">
        <v>3.5352197428845863E-2</v>
      </c>
      <c r="H108" s="49">
        <f>+CCB_CISS__2[[#This Row],[Indikator]]-SUM(CCB_CISS__2[[#This Row],[Pengemarkedet]:[Banksektoren]])</f>
        <v>-2.5337380277748345E-2</v>
      </c>
    </row>
    <row r="109" spans="1:8" x14ac:dyDescent="0.25">
      <c r="A109" s="6">
        <v>38354</v>
      </c>
      <c r="B109" s="49">
        <v>7.5021478666031136E-2</v>
      </c>
      <c r="C109" s="49">
        <v>1.3439790442434704E-2</v>
      </c>
      <c r="D109" s="49">
        <v>1.47179690242024E-2</v>
      </c>
      <c r="E109" s="49">
        <v>2.1706531499550905E-2</v>
      </c>
      <c r="F109" s="49">
        <v>1.7747094767314404E-2</v>
      </c>
      <c r="G109" s="49">
        <v>2.702739075209197E-2</v>
      </c>
      <c r="H109" s="49">
        <f>+CCB_CISS__2[[#This Row],[Indikator]]-SUM(CCB_CISS__2[[#This Row],[Pengemarkedet]:[Banksektoren]])</f>
        <v>-1.9617297819563256E-2</v>
      </c>
    </row>
    <row r="110" spans="1:8" x14ac:dyDescent="0.25">
      <c r="A110" s="6">
        <v>38361</v>
      </c>
      <c r="B110" s="49">
        <v>6.8521372522822199E-2</v>
      </c>
      <c r="C110" s="49">
        <v>1.2269286439638505E-2</v>
      </c>
      <c r="D110" s="49">
        <v>1.3242468297179479E-2</v>
      </c>
      <c r="E110" s="49">
        <v>1.9825597506758393E-2</v>
      </c>
      <c r="F110" s="49">
        <v>2.0655028939496115E-2</v>
      </c>
      <c r="G110" s="49">
        <v>2.2164983431497341E-2</v>
      </c>
      <c r="H110" s="49">
        <f>+CCB_CISS__2[[#This Row],[Indikator]]-SUM(CCB_CISS__2[[#This Row],[Pengemarkedet]:[Banksektoren]])</f>
        <v>-1.9635992091747628E-2</v>
      </c>
    </row>
    <row r="111" spans="1:8" x14ac:dyDescent="0.25">
      <c r="A111" s="6">
        <v>38368</v>
      </c>
      <c r="B111" s="49">
        <v>5.5689335296153511E-2</v>
      </c>
      <c r="C111" s="49">
        <v>1.1402570710926716E-2</v>
      </c>
      <c r="D111" s="49">
        <v>1.1196879542087215E-2</v>
      </c>
      <c r="E111" s="49">
        <v>1.5073470715483487E-2</v>
      </c>
      <c r="F111" s="49">
        <v>1.757405705335334E-2</v>
      </c>
      <c r="G111" s="49">
        <v>1.6597140109131107E-2</v>
      </c>
      <c r="H111" s="49">
        <f>+CCB_CISS__2[[#This Row],[Indikator]]-SUM(CCB_CISS__2[[#This Row],[Pengemarkedet]:[Banksektoren]])</f>
        <v>-1.6154782834828352E-2</v>
      </c>
    </row>
    <row r="112" spans="1:8" x14ac:dyDescent="0.25">
      <c r="A112" s="6">
        <v>38375</v>
      </c>
      <c r="B112" s="49">
        <v>5.09012712954841E-2</v>
      </c>
      <c r="C112" s="49">
        <v>1.1200437904777226E-2</v>
      </c>
      <c r="D112" s="49">
        <v>1.0568009275653109E-2</v>
      </c>
      <c r="E112" s="49">
        <v>1.3175274931565947E-2</v>
      </c>
      <c r="F112" s="49">
        <v>1.4836565518236974E-2</v>
      </c>
      <c r="G112" s="49">
        <v>1.5222896296276371E-2</v>
      </c>
      <c r="H112" s="49">
        <f>+CCB_CISS__2[[#This Row],[Indikator]]-SUM(CCB_CISS__2[[#This Row],[Pengemarkedet]:[Banksektoren]])</f>
        <v>-1.4101912631025539E-2</v>
      </c>
    </row>
    <row r="113" spans="1:8" x14ac:dyDescent="0.25">
      <c r="A113" s="6">
        <v>38382</v>
      </c>
      <c r="B113" s="49">
        <v>5.481778305541013E-2</v>
      </c>
      <c r="C113" s="49">
        <v>9.8477599098171706E-3</v>
      </c>
      <c r="D113" s="49">
        <v>1.0657641608163376E-2</v>
      </c>
      <c r="E113" s="49">
        <v>1.6915978001164879E-2</v>
      </c>
      <c r="F113" s="49">
        <v>1.4662840830450639E-2</v>
      </c>
      <c r="G113" s="49">
        <v>1.7014280392058871E-2</v>
      </c>
      <c r="H113" s="49">
        <f>+CCB_CISS__2[[#This Row],[Indikator]]-SUM(CCB_CISS__2[[#This Row],[Pengemarkedet]:[Banksektoren]])</f>
        <v>-1.4280717686244809E-2</v>
      </c>
    </row>
    <row r="114" spans="1:8" x14ac:dyDescent="0.25">
      <c r="A114" s="6">
        <v>38389</v>
      </c>
      <c r="B114" s="49">
        <v>5.1869586541174517E-2</v>
      </c>
      <c r="C114" s="49">
        <v>1.0356186120650302E-2</v>
      </c>
      <c r="D114" s="49">
        <v>9.7839909900451338E-3</v>
      </c>
      <c r="E114" s="49">
        <v>1.4910510164085632E-2</v>
      </c>
      <c r="F114" s="49">
        <v>9.3990500406173488E-3</v>
      </c>
      <c r="G114" s="49">
        <v>1.8379933994661223E-2</v>
      </c>
      <c r="H114" s="49">
        <f>+CCB_CISS__2[[#This Row],[Indikator]]-SUM(CCB_CISS__2[[#This Row],[Pengemarkedet]:[Banksektoren]])</f>
        <v>-1.0960084768885131E-2</v>
      </c>
    </row>
    <row r="115" spans="1:8" x14ac:dyDescent="0.25">
      <c r="A115" s="6">
        <v>38396</v>
      </c>
      <c r="B115" s="49">
        <v>4.9793073540728386E-2</v>
      </c>
      <c r="C115" s="49">
        <v>9.5349043128351314E-3</v>
      </c>
      <c r="D115" s="49">
        <v>9.6290015340348683E-3</v>
      </c>
      <c r="E115" s="49">
        <v>1.42687493214951E-2</v>
      </c>
      <c r="F115" s="49">
        <v>8.1227153887302797E-3</v>
      </c>
      <c r="G115" s="49">
        <v>1.7705919970435614E-2</v>
      </c>
      <c r="H115" s="49">
        <f>+CCB_CISS__2[[#This Row],[Indikator]]-SUM(CCB_CISS__2[[#This Row],[Pengemarkedet]:[Banksektoren]])</f>
        <v>-9.4682169868026064E-3</v>
      </c>
    </row>
    <row r="116" spans="1:8" x14ac:dyDescent="0.25">
      <c r="A116" s="6">
        <v>38403</v>
      </c>
      <c r="B116" s="49">
        <v>4.798135487373497E-2</v>
      </c>
      <c r="C116" s="49">
        <v>9.3589280032371942E-3</v>
      </c>
      <c r="D116" s="49">
        <v>1.0302315245640264E-2</v>
      </c>
      <c r="E116" s="49">
        <v>1.3463348884163593E-2</v>
      </c>
      <c r="F116" s="49">
        <v>6.0870102326666502E-3</v>
      </c>
      <c r="G116" s="49">
        <v>1.6683438946079231E-2</v>
      </c>
      <c r="H116" s="49">
        <f>+CCB_CISS__2[[#This Row],[Indikator]]-SUM(CCB_CISS__2[[#This Row],[Pengemarkedet]:[Banksektoren]])</f>
        <v>-7.9136864380519589E-3</v>
      </c>
    </row>
    <row r="117" spans="1:8" x14ac:dyDescent="0.25">
      <c r="A117" s="6">
        <v>38410</v>
      </c>
      <c r="B117" s="49">
        <v>4.2158938197788397E-2</v>
      </c>
      <c r="C117" s="49">
        <v>7.1398280571011805E-3</v>
      </c>
      <c r="D117" s="49">
        <v>8.8099260550436615E-3</v>
      </c>
      <c r="E117" s="49">
        <v>9.9597364271104879E-3</v>
      </c>
      <c r="F117" s="49">
        <v>6.3412628841989852E-3</v>
      </c>
      <c r="G117" s="49">
        <v>1.6264393011384097E-2</v>
      </c>
      <c r="H117" s="49">
        <f>+CCB_CISS__2[[#This Row],[Indikator]]-SUM(CCB_CISS__2[[#This Row],[Pengemarkedet]:[Banksektoren]])</f>
        <v>-6.3562082370500136E-3</v>
      </c>
    </row>
    <row r="118" spans="1:8" x14ac:dyDescent="0.25">
      <c r="A118" s="6">
        <v>38417</v>
      </c>
      <c r="B118" s="49">
        <v>4.197893083268836E-2</v>
      </c>
      <c r="C118" s="49">
        <v>5.1578842554626629E-3</v>
      </c>
      <c r="D118" s="49">
        <v>9.6674278189273193E-3</v>
      </c>
      <c r="E118" s="49">
        <v>1.0005705238704225E-2</v>
      </c>
      <c r="F118" s="49">
        <v>6.726917697435884E-3</v>
      </c>
      <c r="G118" s="49">
        <v>1.6256077918512461E-2</v>
      </c>
      <c r="H118" s="49">
        <f>+CCB_CISS__2[[#This Row],[Indikator]]-SUM(CCB_CISS__2[[#This Row],[Pengemarkedet]:[Banksektoren]])</f>
        <v>-5.8350820963541938E-3</v>
      </c>
    </row>
    <row r="119" spans="1:8" x14ac:dyDescent="0.25">
      <c r="A119" s="6">
        <v>38424</v>
      </c>
      <c r="B119" s="49">
        <v>4.4719747114371107E-2</v>
      </c>
      <c r="C119" s="49">
        <v>4.7119829579011872E-3</v>
      </c>
      <c r="D119" s="49">
        <v>1.014590149973265E-2</v>
      </c>
      <c r="E119" s="49">
        <v>1.1184147666215345E-2</v>
      </c>
      <c r="F119" s="49">
        <v>7.8861710906078502E-3</v>
      </c>
      <c r="G119" s="49">
        <v>1.6767576051620655E-2</v>
      </c>
      <c r="H119" s="49">
        <f>+CCB_CISS__2[[#This Row],[Indikator]]-SUM(CCB_CISS__2[[#This Row],[Pengemarkedet]:[Banksektoren]])</f>
        <v>-5.976032151706577E-3</v>
      </c>
    </row>
    <row r="120" spans="1:8" x14ac:dyDescent="0.25">
      <c r="A120" s="6">
        <v>38431</v>
      </c>
      <c r="B120" s="49">
        <v>5.2549857568775137E-2</v>
      </c>
      <c r="C120" s="49">
        <v>5.100014515550806E-3</v>
      </c>
      <c r="D120" s="49">
        <v>9.2654740802136214E-3</v>
      </c>
      <c r="E120" s="49">
        <v>1.3275750224988742E-2</v>
      </c>
      <c r="F120" s="49">
        <v>9.6843068161416076E-3</v>
      </c>
      <c r="G120" s="49">
        <v>2.2044922529600629E-2</v>
      </c>
      <c r="H120" s="49">
        <f>+CCB_CISS__2[[#This Row],[Indikator]]-SUM(CCB_CISS__2[[#This Row],[Pengemarkedet]:[Banksektoren]])</f>
        <v>-6.8206105977202669E-3</v>
      </c>
    </row>
    <row r="121" spans="1:8" x14ac:dyDescent="0.25">
      <c r="A121" s="6">
        <v>38438</v>
      </c>
      <c r="B121" s="49">
        <v>5.8503901168235041E-2</v>
      </c>
      <c r="C121" s="49">
        <v>5.537220482728672E-3</v>
      </c>
      <c r="D121" s="49">
        <v>1.0404398673458888E-2</v>
      </c>
      <c r="E121" s="49">
        <v>1.3754165365089449E-2</v>
      </c>
      <c r="F121" s="49">
        <v>9.7056800697596177E-3</v>
      </c>
      <c r="G121" s="49">
        <v>2.6384131967914302E-2</v>
      </c>
      <c r="H121" s="49">
        <f>+CCB_CISS__2[[#This Row],[Indikator]]-SUM(CCB_CISS__2[[#This Row],[Pengemarkedet]:[Banksektoren]])</f>
        <v>-7.2816953907158879E-3</v>
      </c>
    </row>
    <row r="122" spans="1:8" x14ac:dyDescent="0.25">
      <c r="A122" s="6">
        <v>38445</v>
      </c>
      <c r="B122" s="49">
        <v>6.6939398694827595E-2</v>
      </c>
      <c r="C122" s="49">
        <v>5.7622484341727006E-3</v>
      </c>
      <c r="D122" s="49">
        <v>1.1252111488521749E-2</v>
      </c>
      <c r="E122" s="49">
        <v>1.7782476006336832E-2</v>
      </c>
      <c r="F122" s="49">
        <v>1.0316370848366171E-2</v>
      </c>
      <c r="G122" s="49">
        <v>3.0106800316047171E-2</v>
      </c>
      <c r="H122" s="49">
        <f>+CCB_CISS__2[[#This Row],[Indikator]]-SUM(CCB_CISS__2[[#This Row],[Pengemarkedet]:[Banksektoren]])</f>
        <v>-8.2806083986170231E-3</v>
      </c>
    </row>
    <row r="123" spans="1:8" x14ac:dyDescent="0.25">
      <c r="A123" s="6">
        <v>38452</v>
      </c>
      <c r="B123" s="49">
        <v>6.5162266738935465E-2</v>
      </c>
      <c r="C123" s="49">
        <v>6.0574426231591316E-3</v>
      </c>
      <c r="D123" s="49">
        <v>1.0720436064984407E-2</v>
      </c>
      <c r="E123" s="49">
        <v>1.6889679767916749E-2</v>
      </c>
      <c r="F123" s="49">
        <v>9.0835082311243303E-3</v>
      </c>
      <c r="G123" s="49">
        <v>3.0324596559916525E-2</v>
      </c>
      <c r="H123" s="49">
        <f>+CCB_CISS__2[[#This Row],[Indikator]]-SUM(CCB_CISS__2[[#This Row],[Pengemarkedet]:[Banksektoren]])</f>
        <v>-7.9133965081656793E-3</v>
      </c>
    </row>
    <row r="124" spans="1:8" x14ac:dyDescent="0.25">
      <c r="A124" s="6">
        <v>38459</v>
      </c>
      <c r="B124" s="49">
        <v>6.0887256610670092E-2</v>
      </c>
      <c r="C124" s="49">
        <v>5.2777292148060238E-3</v>
      </c>
      <c r="D124" s="49">
        <v>1.1202096502009505E-2</v>
      </c>
      <c r="E124" s="49">
        <v>1.5970182840844484E-2</v>
      </c>
      <c r="F124" s="49">
        <v>8.7181272556810709E-3</v>
      </c>
      <c r="G124" s="49">
        <v>2.7053015624263738E-2</v>
      </c>
      <c r="H124" s="49">
        <f>+CCB_CISS__2[[#This Row],[Indikator]]-SUM(CCB_CISS__2[[#This Row],[Pengemarkedet]:[Banksektoren]])</f>
        <v>-7.3338948269347295E-3</v>
      </c>
    </row>
    <row r="125" spans="1:8" x14ac:dyDescent="0.25">
      <c r="A125" s="6">
        <v>38466</v>
      </c>
      <c r="B125" s="49">
        <v>5.4972769441153278E-2</v>
      </c>
      <c r="C125" s="49">
        <v>4.8870543892177614E-3</v>
      </c>
      <c r="D125" s="49">
        <v>9.7519903742462593E-3</v>
      </c>
      <c r="E125" s="49">
        <v>1.6344278106939152E-2</v>
      </c>
      <c r="F125" s="49">
        <v>7.7996636843200148E-3</v>
      </c>
      <c r="G125" s="49">
        <v>2.248172685694147E-2</v>
      </c>
      <c r="H125" s="49">
        <f>+CCB_CISS__2[[#This Row],[Indikator]]-SUM(CCB_CISS__2[[#This Row],[Pengemarkedet]:[Banksektoren]])</f>
        <v>-6.2919439705113808E-3</v>
      </c>
    </row>
    <row r="126" spans="1:8" x14ac:dyDescent="0.25">
      <c r="A126" s="6">
        <v>38473</v>
      </c>
      <c r="B126" s="49">
        <v>7.8921144082508166E-2</v>
      </c>
      <c r="C126" s="49">
        <v>8.4675462994412403E-3</v>
      </c>
      <c r="D126" s="49">
        <v>9.3183682234215109E-3</v>
      </c>
      <c r="E126" s="49">
        <v>2.3925575738200224E-2</v>
      </c>
      <c r="F126" s="49">
        <v>9.7554721048364774E-3</v>
      </c>
      <c r="G126" s="49">
        <v>3.7060305380541128E-2</v>
      </c>
      <c r="H126" s="49">
        <f>+CCB_CISS__2[[#This Row],[Indikator]]-SUM(CCB_CISS__2[[#This Row],[Pengemarkedet]:[Banksektoren]])</f>
        <v>-9.6061236639324171E-3</v>
      </c>
    </row>
    <row r="127" spans="1:8" x14ac:dyDescent="0.25">
      <c r="A127" s="6">
        <v>38480</v>
      </c>
      <c r="B127" s="49">
        <v>9.7532313939585003E-2</v>
      </c>
      <c r="C127" s="49">
        <v>1.0335005927262032E-2</v>
      </c>
      <c r="D127" s="49">
        <v>1.1053740877263385E-2</v>
      </c>
      <c r="E127" s="49">
        <v>3.109699892633409E-2</v>
      </c>
      <c r="F127" s="49">
        <v>1.2009368768159723E-2</v>
      </c>
      <c r="G127" s="49">
        <v>4.5730202777409641E-2</v>
      </c>
      <c r="H127" s="49">
        <f>+CCB_CISS__2[[#This Row],[Indikator]]-SUM(CCB_CISS__2[[#This Row],[Pengemarkedet]:[Banksektoren]])</f>
        <v>-1.2693003336843867E-2</v>
      </c>
    </row>
    <row r="128" spans="1:8" x14ac:dyDescent="0.25">
      <c r="A128" s="6">
        <v>38487</v>
      </c>
      <c r="B128" s="49">
        <v>0.11751660541376269</v>
      </c>
      <c r="C128" s="49">
        <v>1.2460495228999321E-2</v>
      </c>
      <c r="D128" s="49">
        <v>1.4776132035544072E-2</v>
      </c>
      <c r="E128" s="49">
        <v>3.6677141997549012E-2</v>
      </c>
      <c r="F128" s="49">
        <v>1.5210361387455899E-2</v>
      </c>
      <c r="G128" s="49">
        <v>5.5234550379932995E-2</v>
      </c>
      <c r="H128" s="49">
        <f>+CCB_CISS__2[[#This Row],[Indikator]]-SUM(CCB_CISS__2[[#This Row],[Pengemarkedet]:[Banksektoren]])</f>
        <v>-1.6842075615718627E-2</v>
      </c>
    </row>
    <row r="129" spans="1:8" x14ac:dyDescent="0.25">
      <c r="A129" s="6">
        <v>38494</v>
      </c>
      <c r="B129" s="49">
        <v>0.11904302221600067</v>
      </c>
      <c r="C129" s="49">
        <v>1.2607382002580473E-2</v>
      </c>
      <c r="D129" s="49">
        <v>1.61340852149029E-2</v>
      </c>
      <c r="E129" s="49">
        <v>3.709090193873868E-2</v>
      </c>
      <c r="F129" s="49">
        <v>1.5784851673421106E-2</v>
      </c>
      <c r="G129" s="49">
        <v>5.5210856645339361E-2</v>
      </c>
      <c r="H129" s="49">
        <f>+CCB_CISS__2[[#This Row],[Indikator]]-SUM(CCB_CISS__2[[#This Row],[Pengemarkedet]:[Banksektoren]])</f>
        <v>-1.7785055258981844E-2</v>
      </c>
    </row>
    <row r="130" spans="1:8" x14ac:dyDescent="0.25">
      <c r="A130" s="6">
        <v>38501</v>
      </c>
      <c r="B130" s="49">
        <v>9.2886910009887053E-2</v>
      </c>
      <c r="C130" s="49">
        <v>9.3837984089170639E-3</v>
      </c>
      <c r="D130" s="49">
        <v>1.6213303461594927E-2</v>
      </c>
      <c r="E130" s="49">
        <v>2.6832457758704142E-2</v>
      </c>
      <c r="F130" s="49">
        <v>1.3249416249203391E-2</v>
      </c>
      <c r="G130" s="49">
        <v>4.2071746184349106E-2</v>
      </c>
      <c r="H130" s="49">
        <f>+CCB_CISS__2[[#This Row],[Indikator]]-SUM(CCB_CISS__2[[#This Row],[Pengemarkedet]:[Banksektoren]])</f>
        <v>-1.4863812052881592E-2</v>
      </c>
    </row>
    <row r="131" spans="1:8" x14ac:dyDescent="0.25">
      <c r="A131" s="6">
        <v>38508</v>
      </c>
      <c r="B131" s="49">
        <v>8.2901770815014514E-2</v>
      </c>
      <c r="C131" s="49">
        <v>9.4823631579906576E-3</v>
      </c>
      <c r="D131" s="49">
        <v>1.7379796855344732E-2</v>
      </c>
      <c r="E131" s="49">
        <v>1.9664655725289283E-2</v>
      </c>
      <c r="F131" s="49">
        <v>1.7372329969757606E-2</v>
      </c>
      <c r="G131" s="49">
        <v>3.3750455786729222E-2</v>
      </c>
      <c r="H131" s="49">
        <f>+CCB_CISS__2[[#This Row],[Indikator]]-SUM(CCB_CISS__2[[#This Row],[Pengemarkedet]:[Banksektoren]])</f>
        <v>-1.4747830680096996E-2</v>
      </c>
    </row>
    <row r="132" spans="1:8" x14ac:dyDescent="0.25">
      <c r="A132" s="6">
        <v>38515</v>
      </c>
      <c r="B132" s="49">
        <v>7.3132898644418048E-2</v>
      </c>
      <c r="C132" s="49">
        <v>8.3277405274662895E-3</v>
      </c>
      <c r="D132" s="49">
        <v>1.6279062065455454E-2</v>
      </c>
      <c r="E132" s="49">
        <v>1.5267658584193291E-2</v>
      </c>
      <c r="F132" s="49">
        <v>1.5665194759361508E-2</v>
      </c>
      <c r="G132" s="49">
        <v>3.1778578020810251E-2</v>
      </c>
      <c r="H132" s="49">
        <f>+CCB_CISS__2[[#This Row],[Indikator]]-SUM(CCB_CISS__2[[#This Row],[Pengemarkedet]:[Banksektoren]])</f>
        <v>-1.4185335312868752E-2</v>
      </c>
    </row>
    <row r="133" spans="1:8" x14ac:dyDescent="0.25">
      <c r="A133" s="6">
        <v>38522</v>
      </c>
      <c r="B133" s="49">
        <v>8.1006520630895293E-2</v>
      </c>
      <c r="C133" s="49">
        <v>9.0680831029893612E-3</v>
      </c>
      <c r="D133" s="49">
        <v>1.7757070848223339E-2</v>
      </c>
      <c r="E133" s="49">
        <v>1.6669829883516722E-2</v>
      </c>
      <c r="F133" s="49">
        <v>2.0996140320540431E-2</v>
      </c>
      <c r="G133" s="49">
        <v>3.4545322566527009E-2</v>
      </c>
      <c r="H133" s="49">
        <f>+CCB_CISS__2[[#This Row],[Indikator]]-SUM(CCB_CISS__2[[#This Row],[Pengemarkedet]:[Banksektoren]])</f>
        <v>-1.802992609090158E-2</v>
      </c>
    </row>
    <row r="134" spans="1:8" x14ac:dyDescent="0.25">
      <c r="A134" s="6">
        <v>38529</v>
      </c>
      <c r="B134" s="49">
        <v>7.7972509691888042E-2</v>
      </c>
      <c r="C134" s="49">
        <v>9.9004329021298645E-3</v>
      </c>
      <c r="D134" s="49">
        <v>1.7963821840109084E-2</v>
      </c>
      <c r="E134" s="49">
        <v>1.486767284773142E-2</v>
      </c>
      <c r="F134" s="49">
        <v>2.5499136375508682E-2</v>
      </c>
      <c r="G134" s="49">
        <v>2.9714473594585594E-2</v>
      </c>
      <c r="H134" s="49">
        <f>+CCB_CISS__2[[#This Row],[Indikator]]-SUM(CCB_CISS__2[[#This Row],[Pengemarkedet]:[Banksektoren]])</f>
        <v>-1.9973027868176604E-2</v>
      </c>
    </row>
    <row r="135" spans="1:8" x14ac:dyDescent="0.25">
      <c r="A135" s="6">
        <v>38536</v>
      </c>
      <c r="B135" s="49">
        <v>7.4858829166444277E-2</v>
      </c>
      <c r="C135" s="49">
        <v>8.7690976635882018E-3</v>
      </c>
      <c r="D135" s="49">
        <v>1.6655170174200391E-2</v>
      </c>
      <c r="E135" s="49">
        <v>1.6666528250696453E-2</v>
      </c>
      <c r="F135" s="49">
        <v>2.3755841581064367E-2</v>
      </c>
      <c r="G135" s="49">
        <v>2.9862764163443151E-2</v>
      </c>
      <c r="H135" s="49">
        <f>+CCB_CISS__2[[#This Row],[Indikator]]-SUM(CCB_CISS__2[[#This Row],[Pengemarkedet]:[Banksektoren]])</f>
        <v>-2.0850572666548287E-2</v>
      </c>
    </row>
    <row r="136" spans="1:8" x14ac:dyDescent="0.25">
      <c r="A136" s="6">
        <v>38543</v>
      </c>
      <c r="B136" s="49">
        <v>7.0620004913778497E-2</v>
      </c>
      <c r="C136" s="49">
        <v>9.0053113593118496E-3</v>
      </c>
      <c r="D136" s="49">
        <v>1.4406030625867535E-2</v>
      </c>
      <c r="E136" s="49">
        <v>1.7825720404317409E-2</v>
      </c>
      <c r="F136" s="49">
        <v>2.4263857744449811E-2</v>
      </c>
      <c r="G136" s="49">
        <v>2.6113331121455953E-2</v>
      </c>
      <c r="H136" s="49">
        <f>+CCB_CISS__2[[#This Row],[Indikator]]-SUM(CCB_CISS__2[[#This Row],[Pengemarkedet]:[Banksektoren]])</f>
        <v>-2.099424634162407E-2</v>
      </c>
    </row>
    <row r="137" spans="1:8" x14ac:dyDescent="0.25">
      <c r="A137" s="6">
        <v>38550</v>
      </c>
      <c r="B137" s="49">
        <v>6.0909110242345264E-2</v>
      </c>
      <c r="C137" s="49">
        <v>8.2318805498252361E-3</v>
      </c>
      <c r="D137" s="49">
        <v>1.2645661419123103E-2</v>
      </c>
      <c r="E137" s="49">
        <v>1.4935864538254191E-2</v>
      </c>
      <c r="F137" s="49">
        <v>2.2920086251312338E-2</v>
      </c>
      <c r="G137" s="49">
        <v>2.2206654199145769E-2</v>
      </c>
      <c r="H137" s="49">
        <f>+CCB_CISS__2[[#This Row],[Indikator]]-SUM(CCB_CISS__2[[#This Row],[Pengemarkedet]:[Banksektoren]])</f>
        <v>-2.0031036715315371E-2</v>
      </c>
    </row>
    <row r="138" spans="1:8" x14ac:dyDescent="0.25">
      <c r="A138" s="6">
        <v>38557</v>
      </c>
      <c r="B138" s="49">
        <v>6.0868757481667937E-2</v>
      </c>
      <c r="C138" s="49">
        <v>6.6236627338038916E-3</v>
      </c>
      <c r="D138" s="49">
        <v>1.1869258908022035E-2</v>
      </c>
      <c r="E138" s="49">
        <v>1.8418013883330236E-2</v>
      </c>
      <c r="F138" s="49">
        <v>2.400204767578518E-2</v>
      </c>
      <c r="G138" s="49">
        <v>2.2695451066804949E-2</v>
      </c>
      <c r="H138" s="49">
        <f>+CCB_CISS__2[[#This Row],[Indikator]]-SUM(CCB_CISS__2[[#This Row],[Pengemarkedet]:[Banksektoren]])</f>
        <v>-2.2739676786078342E-2</v>
      </c>
    </row>
    <row r="139" spans="1:8" x14ac:dyDescent="0.25">
      <c r="A139" s="6">
        <v>38564</v>
      </c>
      <c r="B139" s="49">
        <v>5.1462589562214736E-2</v>
      </c>
      <c r="C139" s="49">
        <v>5.3254483344157416E-3</v>
      </c>
      <c r="D139" s="49">
        <v>1.0089802496635786E-2</v>
      </c>
      <c r="E139" s="49">
        <v>1.5447866379653051E-2</v>
      </c>
      <c r="F139" s="49">
        <v>2.0292574101167499E-2</v>
      </c>
      <c r="G139" s="49">
        <v>2.0276100855139673E-2</v>
      </c>
      <c r="H139" s="49">
        <f>+CCB_CISS__2[[#This Row],[Indikator]]-SUM(CCB_CISS__2[[#This Row],[Pengemarkedet]:[Banksektoren]])</f>
        <v>-1.9969202604797023E-2</v>
      </c>
    </row>
    <row r="140" spans="1:8" x14ac:dyDescent="0.25">
      <c r="A140" s="6">
        <v>38571</v>
      </c>
      <c r="B140" s="49">
        <v>4.0034024463660459E-2</v>
      </c>
      <c r="C140" s="49">
        <v>3.8450524372276151E-3</v>
      </c>
      <c r="D140" s="49">
        <v>9.6748888982342227E-3</v>
      </c>
      <c r="E140" s="49">
        <v>1.202098481579981E-2</v>
      </c>
      <c r="F140" s="49">
        <v>1.8835904351421497E-2</v>
      </c>
      <c r="G140" s="49">
        <v>1.3048181237404699E-2</v>
      </c>
      <c r="H140" s="49">
        <f>+CCB_CISS__2[[#This Row],[Indikator]]-SUM(CCB_CISS__2[[#This Row],[Pengemarkedet]:[Banksektoren]])</f>
        <v>-1.7390987276427385E-2</v>
      </c>
    </row>
    <row r="141" spans="1:8" x14ac:dyDescent="0.25">
      <c r="A141" s="6">
        <v>38578</v>
      </c>
      <c r="B141" s="49">
        <v>4.1465217948522773E-2</v>
      </c>
      <c r="C141" s="49">
        <v>3.8053178686975903E-3</v>
      </c>
      <c r="D141" s="49">
        <v>8.2502418119123205E-3</v>
      </c>
      <c r="E141" s="49">
        <v>1.548775930275623E-2</v>
      </c>
      <c r="F141" s="49">
        <v>1.4171612251217691E-2</v>
      </c>
      <c r="G141" s="49">
        <v>1.4783448953226228E-2</v>
      </c>
      <c r="H141" s="49">
        <f>+CCB_CISS__2[[#This Row],[Indikator]]-SUM(CCB_CISS__2[[#This Row],[Pengemarkedet]:[Banksektoren]])</f>
        <v>-1.5033162239287287E-2</v>
      </c>
    </row>
    <row r="142" spans="1:8" x14ac:dyDescent="0.25">
      <c r="A142" s="6">
        <v>38585</v>
      </c>
      <c r="B142" s="49">
        <v>3.6046650672143646E-2</v>
      </c>
      <c r="C142" s="49">
        <v>3.5230954854367489E-3</v>
      </c>
      <c r="D142" s="49">
        <v>7.1200950350840302E-3</v>
      </c>
      <c r="E142" s="49">
        <v>1.430821176412243E-2</v>
      </c>
      <c r="F142" s="49">
        <v>9.7573469082952256E-3</v>
      </c>
      <c r="G142" s="49">
        <v>1.1689758427014738E-2</v>
      </c>
      <c r="H142" s="49">
        <f>+CCB_CISS__2[[#This Row],[Indikator]]-SUM(CCB_CISS__2[[#This Row],[Pengemarkedet]:[Banksektoren]])</f>
        <v>-1.0351856947809525E-2</v>
      </c>
    </row>
    <row r="143" spans="1:8" x14ac:dyDescent="0.25">
      <c r="A143" s="6">
        <v>38592</v>
      </c>
      <c r="B143" s="49">
        <v>4.2345857085195143E-2</v>
      </c>
      <c r="C143" s="49">
        <v>3.742764753123037E-3</v>
      </c>
      <c r="D143" s="49">
        <v>7.188312695368711E-3</v>
      </c>
      <c r="E143" s="49">
        <v>1.8018553825160398E-2</v>
      </c>
      <c r="F143" s="49">
        <v>8.5505977776258405E-3</v>
      </c>
      <c r="G143" s="49">
        <v>1.4732157218056083E-2</v>
      </c>
      <c r="H143" s="49">
        <f>+CCB_CISS__2[[#This Row],[Indikator]]-SUM(CCB_CISS__2[[#This Row],[Pengemarkedet]:[Banksektoren]])</f>
        <v>-9.8865291841389244E-3</v>
      </c>
    </row>
    <row r="144" spans="1:8" x14ac:dyDescent="0.25">
      <c r="A144" s="6">
        <v>38599</v>
      </c>
      <c r="B144" s="49">
        <v>5.0009876639064074E-2</v>
      </c>
      <c r="C144" s="49">
        <v>5.0126654611538368E-3</v>
      </c>
      <c r="D144" s="49">
        <v>7.6774067890813752E-3</v>
      </c>
      <c r="E144" s="49">
        <v>2.0879646780667834E-2</v>
      </c>
      <c r="F144" s="49">
        <v>1.0635644880012913E-2</v>
      </c>
      <c r="G144" s="49">
        <v>1.7528908726706833E-2</v>
      </c>
      <c r="H144" s="49">
        <f>+CCB_CISS__2[[#This Row],[Indikator]]-SUM(CCB_CISS__2[[#This Row],[Pengemarkedet]:[Banksektoren]])</f>
        <v>-1.1724395998558707E-2</v>
      </c>
    </row>
    <row r="145" spans="1:8" x14ac:dyDescent="0.25">
      <c r="A145" s="6">
        <v>38606</v>
      </c>
      <c r="B145" s="49">
        <v>4.3245013939371635E-2</v>
      </c>
      <c r="C145" s="49">
        <v>4.6722308294915868E-3</v>
      </c>
      <c r="D145" s="49">
        <v>7.2045535949583246E-3</v>
      </c>
      <c r="E145" s="49">
        <v>1.7579635866941997E-2</v>
      </c>
      <c r="F145" s="49">
        <v>9.7145455319691317E-3</v>
      </c>
      <c r="G145" s="49">
        <v>1.4207086914726268E-2</v>
      </c>
      <c r="H145" s="49">
        <f>+CCB_CISS__2[[#This Row],[Indikator]]-SUM(CCB_CISS__2[[#This Row],[Pengemarkedet]:[Banksektoren]])</f>
        <v>-1.0133038798715674E-2</v>
      </c>
    </row>
    <row r="146" spans="1:8" x14ac:dyDescent="0.25">
      <c r="A146" s="6">
        <v>38613</v>
      </c>
      <c r="B146" s="49">
        <v>3.9578261737069478E-2</v>
      </c>
      <c r="C146" s="49">
        <v>4.7041836931876859E-3</v>
      </c>
      <c r="D146" s="49">
        <v>6.7131199337854101E-3</v>
      </c>
      <c r="E146" s="49">
        <v>1.4817312018244013E-2</v>
      </c>
      <c r="F146" s="49">
        <v>8.5573626610343824E-3</v>
      </c>
      <c r="G146" s="49">
        <v>1.3368936475092798E-2</v>
      </c>
      <c r="H146" s="49">
        <f>+CCB_CISS__2[[#This Row],[Indikator]]-SUM(CCB_CISS__2[[#This Row],[Pengemarkedet]:[Banksektoren]])</f>
        <v>-8.5826530442748086E-3</v>
      </c>
    </row>
    <row r="147" spans="1:8" x14ac:dyDescent="0.25">
      <c r="A147" s="6">
        <v>38620</v>
      </c>
      <c r="B147" s="49">
        <v>3.5699561690140352E-2</v>
      </c>
      <c r="C147" s="49">
        <v>4.7373545152385932E-3</v>
      </c>
      <c r="D147" s="49">
        <v>7.2668778967836418E-3</v>
      </c>
      <c r="E147" s="49">
        <v>1.1226591629547117E-2</v>
      </c>
      <c r="F147" s="49">
        <v>1.1162103430327001E-2</v>
      </c>
      <c r="G147" s="49">
        <v>1.0222633138879927E-2</v>
      </c>
      <c r="H147" s="49">
        <f>+CCB_CISS__2[[#This Row],[Indikator]]-SUM(CCB_CISS__2[[#This Row],[Pengemarkedet]:[Banksektoren]])</f>
        <v>-8.915998920635923E-3</v>
      </c>
    </row>
    <row r="148" spans="1:8" x14ac:dyDescent="0.25">
      <c r="A148" s="6">
        <v>38627</v>
      </c>
      <c r="B148" s="49">
        <v>2.5929509293331134E-2</v>
      </c>
      <c r="C148" s="49">
        <v>3.7224021124498594E-3</v>
      </c>
      <c r="D148" s="49">
        <v>5.3939282883282745E-3</v>
      </c>
      <c r="E148" s="49">
        <v>7.8098647131831476E-3</v>
      </c>
      <c r="F148" s="49">
        <v>6.9519835340483317E-3</v>
      </c>
      <c r="G148" s="49">
        <v>7.2798064589702175E-3</v>
      </c>
      <c r="H148" s="49">
        <f>+CCB_CISS__2[[#This Row],[Indikator]]-SUM(CCB_CISS__2[[#This Row],[Pengemarkedet]:[Banksektoren]])</f>
        <v>-5.2284758136487003E-3</v>
      </c>
    </row>
    <row r="149" spans="1:8" x14ac:dyDescent="0.25">
      <c r="A149" s="6">
        <v>38634</v>
      </c>
      <c r="B149" s="49">
        <v>3.0037664950223635E-2</v>
      </c>
      <c r="C149" s="49">
        <v>3.6852057831977189E-3</v>
      </c>
      <c r="D149" s="49">
        <v>6.2731841064227823E-3</v>
      </c>
      <c r="E149" s="49">
        <v>8.3960277665167098E-3</v>
      </c>
      <c r="F149" s="49">
        <v>1.0662016968541924E-2</v>
      </c>
      <c r="G149" s="49">
        <v>7.7336938598469643E-3</v>
      </c>
      <c r="H149" s="49">
        <f>+CCB_CISS__2[[#This Row],[Indikator]]-SUM(CCB_CISS__2[[#This Row],[Pengemarkedet]:[Banksektoren]])</f>
        <v>-6.7124635343024652E-3</v>
      </c>
    </row>
    <row r="150" spans="1:8" x14ac:dyDescent="0.25">
      <c r="A150" s="6">
        <v>38641</v>
      </c>
      <c r="B150" s="49">
        <v>3.6531164472057343E-2</v>
      </c>
      <c r="C150" s="49">
        <v>4.1001939383088579E-3</v>
      </c>
      <c r="D150" s="49">
        <v>7.3867082521218231E-3</v>
      </c>
      <c r="E150" s="49">
        <v>1.2552613386207407E-2</v>
      </c>
      <c r="F150" s="49">
        <v>1.1885484818994967E-2</v>
      </c>
      <c r="G150" s="49">
        <v>8.3716053292114956E-3</v>
      </c>
      <c r="H150" s="49">
        <f>+CCB_CISS__2[[#This Row],[Indikator]]-SUM(CCB_CISS__2[[#This Row],[Pengemarkedet]:[Banksektoren]])</f>
        <v>-7.7654412527872058E-3</v>
      </c>
    </row>
    <row r="151" spans="1:8" x14ac:dyDescent="0.25">
      <c r="A151" s="6">
        <v>38648</v>
      </c>
      <c r="B151" s="49">
        <v>4.8576911865697424E-2</v>
      </c>
      <c r="C151" s="49">
        <v>6.349212825940022E-3</v>
      </c>
      <c r="D151" s="49">
        <v>8.4679598418881587E-3</v>
      </c>
      <c r="E151" s="49">
        <v>2.0459638788643583E-2</v>
      </c>
      <c r="F151" s="49">
        <v>1.2721858771365883E-2</v>
      </c>
      <c r="G151" s="49">
        <v>1.0155885235855198E-2</v>
      </c>
      <c r="H151" s="49">
        <f>+CCB_CISS__2[[#This Row],[Indikator]]-SUM(CCB_CISS__2[[#This Row],[Pengemarkedet]:[Banksektoren]])</f>
        <v>-9.5776435979954277E-3</v>
      </c>
    </row>
    <row r="152" spans="1:8" x14ac:dyDescent="0.25">
      <c r="A152" s="6">
        <v>38655</v>
      </c>
      <c r="B152" s="49">
        <v>6.3607697124546184E-2</v>
      </c>
      <c r="C152" s="49">
        <v>7.6776224154555166E-3</v>
      </c>
      <c r="D152" s="49">
        <v>1.2286800195929422E-2</v>
      </c>
      <c r="E152" s="49">
        <v>2.7447564844801885E-2</v>
      </c>
      <c r="F152" s="49">
        <v>1.48200498778725E-2</v>
      </c>
      <c r="G152" s="49">
        <v>1.355756823378142E-2</v>
      </c>
      <c r="H152" s="49">
        <f>+CCB_CISS__2[[#This Row],[Indikator]]-SUM(CCB_CISS__2[[#This Row],[Pengemarkedet]:[Banksektoren]])</f>
        <v>-1.2181908443294559E-2</v>
      </c>
    </row>
    <row r="153" spans="1:8" x14ac:dyDescent="0.25">
      <c r="A153" s="6">
        <v>38662</v>
      </c>
      <c r="B153" s="49">
        <v>6.9366275788872889E-2</v>
      </c>
      <c r="C153" s="49">
        <v>8.681517250037029E-3</v>
      </c>
      <c r="D153" s="49">
        <v>1.3268640564726947E-2</v>
      </c>
      <c r="E153" s="49">
        <v>3.1762130737758312E-2</v>
      </c>
      <c r="F153" s="49">
        <v>1.7215610859014692E-2</v>
      </c>
      <c r="G153" s="49">
        <v>1.2820009143919051E-2</v>
      </c>
      <c r="H153" s="49">
        <f>+CCB_CISS__2[[#This Row],[Indikator]]-SUM(CCB_CISS__2[[#This Row],[Pengemarkedet]:[Banksektoren]])</f>
        <v>-1.4381632766583149E-2</v>
      </c>
    </row>
    <row r="154" spans="1:8" x14ac:dyDescent="0.25">
      <c r="A154" s="6">
        <v>38669</v>
      </c>
      <c r="B154" s="49">
        <v>7.2983513929084157E-2</v>
      </c>
      <c r="C154" s="49">
        <v>1.1208011305680849E-2</v>
      </c>
      <c r="D154" s="49">
        <v>1.3199834545257128E-2</v>
      </c>
      <c r="E154" s="49">
        <v>2.7428717841143625E-2</v>
      </c>
      <c r="F154" s="49">
        <v>1.9076075620048868E-2</v>
      </c>
      <c r="G154" s="49">
        <v>1.8228056720436026E-2</v>
      </c>
      <c r="H154" s="49">
        <f>+CCB_CISS__2[[#This Row],[Indikator]]-SUM(CCB_CISS__2[[#This Row],[Pengemarkedet]:[Banksektoren]])</f>
        <v>-1.615718210348234E-2</v>
      </c>
    </row>
    <row r="155" spans="1:8" x14ac:dyDescent="0.25">
      <c r="A155" s="6">
        <v>38676</v>
      </c>
      <c r="B155" s="49">
        <v>6.9141097730363657E-2</v>
      </c>
      <c r="C155" s="49">
        <v>1.2063348081070039E-2</v>
      </c>
      <c r="D155" s="49">
        <v>1.4475255828749974E-2</v>
      </c>
      <c r="E155" s="49">
        <v>2.1588138513726658E-2</v>
      </c>
      <c r="F155" s="49">
        <v>1.9781111256899978E-2</v>
      </c>
      <c r="G155" s="49">
        <v>1.7834078418875628E-2</v>
      </c>
      <c r="H155" s="49">
        <f>+CCB_CISS__2[[#This Row],[Indikator]]-SUM(CCB_CISS__2[[#This Row],[Pengemarkedet]:[Banksektoren]])</f>
        <v>-1.6600834368958622E-2</v>
      </c>
    </row>
    <row r="156" spans="1:8" x14ac:dyDescent="0.25">
      <c r="A156" s="6">
        <v>38683</v>
      </c>
      <c r="B156" s="49">
        <v>6.6334089601430196E-2</v>
      </c>
      <c r="C156" s="49">
        <v>1.4598155019824382E-2</v>
      </c>
      <c r="D156" s="49">
        <v>1.3897413697146931E-2</v>
      </c>
      <c r="E156" s="49">
        <v>1.845977782800548E-2</v>
      </c>
      <c r="F156" s="49">
        <v>2.0454720200714465E-2</v>
      </c>
      <c r="G156" s="49">
        <v>1.606665047935003E-2</v>
      </c>
      <c r="H156" s="49">
        <f>+CCB_CISS__2[[#This Row],[Indikator]]-SUM(CCB_CISS__2[[#This Row],[Pengemarkedet]:[Banksektoren]])</f>
        <v>-1.7142627623611101E-2</v>
      </c>
    </row>
    <row r="157" spans="1:8" x14ac:dyDescent="0.25">
      <c r="A157" s="6">
        <v>38690</v>
      </c>
      <c r="B157" s="49">
        <v>7.2903315309829547E-2</v>
      </c>
      <c r="C157" s="49">
        <v>1.6484583118717862E-2</v>
      </c>
      <c r="D157" s="49">
        <v>1.4885490796684567E-2</v>
      </c>
      <c r="E157" s="49">
        <v>2.239816853814864E-2</v>
      </c>
      <c r="F157" s="49">
        <v>2.0890260436490674E-2</v>
      </c>
      <c r="G157" s="49">
        <v>1.7509632876698017E-2</v>
      </c>
      <c r="H157" s="49">
        <f>+CCB_CISS__2[[#This Row],[Indikator]]-SUM(CCB_CISS__2[[#This Row],[Pengemarkedet]:[Banksektoren]])</f>
        <v>-1.926482045691022E-2</v>
      </c>
    </row>
    <row r="158" spans="1:8" x14ac:dyDescent="0.25">
      <c r="A158" s="6">
        <v>38697</v>
      </c>
      <c r="B158" s="49">
        <v>6.2854569366661769E-2</v>
      </c>
      <c r="C158" s="49">
        <v>1.3855613718509737E-2</v>
      </c>
      <c r="D158" s="49">
        <v>1.408475108831563E-2</v>
      </c>
      <c r="E158" s="49">
        <v>2.2379620257143171E-2</v>
      </c>
      <c r="F158" s="49">
        <v>1.8311720564443093E-2</v>
      </c>
      <c r="G158" s="49">
        <v>1.1171170893909226E-2</v>
      </c>
      <c r="H158" s="49">
        <f>+CCB_CISS__2[[#This Row],[Indikator]]-SUM(CCB_CISS__2[[#This Row],[Pengemarkedet]:[Banksektoren]])</f>
        <v>-1.6948307155659079E-2</v>
      </c>
    </row>
    <row r="159" spans="1:8" x14ac:dyDescent="0.25">
      <c r="A159" s="6">
        <v>38704</v>
      </c>
      <c r="B159" s="49">
        <v>5.2066020895294815E-2</v>
      </c>
      <c r="C159" s="49">
        <v>1.0813054095389015E-2</v>
      </c>
      <c r="D159" s="49">
        <v>1.1124080873354654E-2</v>
      </c>
      <c r="E159" s="49">
        <v>2.0352564345610488E-2</v>
      </c>
      <c r="F159" s="49">
        <v>1.4890039479549245E-2</v>
      </c>
      <c r="G159" s="49">
        <v>8.8349833945939107E-3</v>
      </c>
      <c r="H159" s="49">
        <f>+CCB_CISS__2[[#This Row],[Indikator]]-SUM(CCB_CISS__2[[#This Row],[Pengemarkedet]:[Banksektoren]])</f>
        <v>-1.3948701293202484E-2</v>
      </c>
    </row>
    <row r="160" spans="1:8" x14ac:dyDescent="0.25">
      <c r="A160" s="6">
        <v>38711</v>
      </c>
      <c r="B160" s="49">
        <v>4.6233340984583454E-2</v>
      </c>
      <c r="C160" s="49">
        <v>6.9960994500727477E-3</v>
      </c>
      <c r="D160" s="49">
        <v>8.8347854758389702E-3</v>
      </c>
      <c r="E160" s="49">
        <v>1.916629982461018E-2</v>
      </c>
      <c r="F160" s="49">
        <v>1.6092364237509964E-2</v>
      </c>
      <c r="G160" s="49">
        <v>8.5465130814689864E-3</v>
      </c>
      <c r="H160" s="49">
        <f>+CCB_CISS__2[[#This Row],[Indikator]]-SUM(CCB_CISS__2[[#This Row],[Pengemarkedet]:[Banksektoren]])</f>
        <v>-1.3402721084917399E-2</v>
      </c>
    </row>
    <row r="161" spans="1:8" x14ac:dyDescent="0.25">
      <c r="A161" s="6">
        <v>38718</v>
      </c>
      <c r="B161" s="49">
        <v>2.8339122992863862E-2</v>
      </c>
      <c r="C161" s="49">
        <v>3.909315401418036E-3</v>
      </c>
      <c r="D161" s="49">
        <v>6.7537405399751907E-3</v>
      </c>
      <c r="E161" s="49">
        <v>9.3990274116371314E-3</v>
      </c>
      <c r="F161" s="49">
        <v>9.699509576813356E-3</v>
      </c>
      <c r="G161" s="49">
        <v>5.9944849795744888E-3</v>
      </c>
      <c r="H161" s="49">
        <f>+CCB_CISS__2[[#This Row],[Indikator]]-SUM(CCB_CISS__2[[#This Row],[Pengemarkedet]:[Banksektoren]])</f>
        <v>-7.4169549165543427E-3</v>
      </c>
    </row>
    <row r="162" spans="1:8" x14ac:dyDescent="0.25">
      <c r="A162" s="6">
        <v>38725</v>
      </c>
      <c r="B162" s="49">
        <v>3.693077866094964E-2</v>
      </c>
      <c r="C162" s="49">
        <v>5.4650721256909764E-3</v>
      </c>
      <c r="D162" s="49">
        <v>8.0788036975616758E-3</v>
      </c>
      <c r="E162" s="49">
        <v>1.3493278770553457E-2</v>
      </c>
      <c r="F162" s="49">
        <v>1.1573511835358062E-2</v>
      </c>
      <c r="G162" s="49">
        <v>7.0892706028605774E-3</v>
      </c>
      <c r="H162" s="49">
        <f>+CCB_CISS__2[[#This Row],[Indikator]]-SUM(CCB_CISS__2[[#This Row],[Pengemarkedet]:[Banksektoren]])</f>
        <v>-8.7691583710751073E-3</v>
      </c>
    </row>
    <row r="163" spans="1:8" x14ac:dyDescent="0.25">
      <c r="A163" s="6">
        <v>38732</v>
      </c>
      <c r="B163" s="49">
        <v>4.2470097261288392E-2</v>
      </c>
      <c r="C163" s="49">
        <v>6.886833244008796E-3</v>
      </c>
      <c r="D163" s="49">
        <v>8.9160861522191905E-3</v>
      </c>
      <c r="E163" s="49">
        <v>1.5377628678705813E-2</v>
      </c>
      <c r="F163" s="49">
        <v>1.4057703947055805E-2</v>
      </c>
      <c r="G163" s="49">
        <v>7.3244543272319006E-3</v>
      </c>
      <c r="H163" s="49">
        <f>+CCB_CISS__2[[#This Row],[Indikator]]-SUM(CCB_CISS__2[[#This Row],[Pengemarkedet]:[Banksektoren]])</f>
        <v>-1.0092609087933115E-2</v>
      </c>
    </row>
    <row r="164" spans="1:8" x14ac:dyDescent="0.25">
      <c r="A164" s="6">
        <v>38739</v>
      </c>
      <c r="B164" s="49">
        <v>4.084365537939795E-2</v>
      </c>
      <c r="C164" s="49">
        <v>6.8275853568005663E-3</v>
      </c>
      <c r="D164" s="49">
        <v>9.5851191456085144E-3</v>
      </c>
      <c r="E164" s="49">
        <v>1.5453475759884334E-2</v>
      </c>
      <c r="F164" s="49">
        <v>1.0455544719649761E-2</v>
      </c>
      <c r="G164" s="49">
        <v>6.7137634827725201E-3</v>
      </c>
      <c r="H164" s="49">
        <f>+CCB_CISS__2[[#This Row],[Indikator]]-SUM(CCB_CISS__2[[#This Row],[Pengemarkedet]:[Banksektoren]])</f>
        <v>-8.1918330853177485E-3</v>
      </c>
    </row>
    <row r="165" spans="1:8" x14ac:dyDescent="0.25">
      <c r="A165" s="6">
        <v>38746</v>
      </c>
      <c r="B165" s="49">
        <v>5.404672686685813E-2</v>
      </c>
      <c r="C165" s="49">
        <v>7.1632571707766768E-3</v>
      </c>
      <c r="D165" s="49">
        <v>1.1397856324156359E-2</v>
      </c>
      <c r="E165" s="49">
        <v>2.1661415343384297E-2</v>
      </c>
      <c r="F165" s="49">
        <v>1.5018074341870274E-2</v>
      </c>
      <c r="G165" s="49">
        <v>1.0077620384937364E-2</v>
      </c>
      <c r="H165" s="49">
        <f>+CCB_CISS__2[[#This Row],[Indikator]]-SUM(CCB_CISS__2[[#This Row],[Pengemarkedet]:[Banksektoren]])</f>
        <v>-1.1271496698266839E-2</v>
      </c>
    </row>
    <row r="166" spans="1:8" x14ac:dyDescent="0.25">
      <c r="A166" s="6">
        <v>38753</v>
      </c>
      <c r="B166" s="49">
        <v>5.1081089191140357E-2</v>
      </c>
      <c r="C166" s="49">
        <v>5.5765418654005593E-3</v>
      </c>
      <c r="D166" s="49">
        <v>1.0351425877032271E-2</v>
      </c>
      <c r="E166" s="49">
        <v>2.1670391867972198E-2</v>
      </c>
      <c r="F166" s="49">
        <v>1.444040474442719E-2</v>
      </c>
      <c r="G166" s="49">
        <v>9.7211635344751236E-3</v>
      </c>
      <c r="H166" s="49">
        <f>+CCB_CISS__2[[#This Row],[Indikator]]-SUM(CCB_CISS__2[[#This Row],[Pengemarkedet]:[Banksektoren]])</f>
        <v>-1.0678838698166986E-2</v>
      </c>
    </row>
    <row r="167" spans="1:8" x14ac:dyDescent="0.25">
      <c r="A167" s="6">
        <v>38760</v>
      </c>
      <c r="B167" s="49">
        <v>5.4511571759235697E-2</v>
      </c>
      <c r="C167" s="49">
        <v>3.735190661474071E-3</v>
      </c>
      <c r="D167" s="49">
        <v>1.1346258301924131E-2</v>
      </c>
      <c r="E167" s="49">
        <v>2.2466960684142615E-2</v>
      </c>
      <c r="F167" s="49">
        <v>1.444194046613035E-2</v>
      </c>
      <c r="G167" s="49">
        <v>1.359582731394619E-2</v>
      </c>
      <c r="H167" s="49">
        <f>+CCB_CISS__2[[#This Row],[Indikator]]-SUM(CCB_CISS__2[[#This Row],[Pengemarkedet]:[Banksektoren]])</f>
        <v>-1.1074605668381657E-2</v>
      </c>
    </row>
    <row r="168" spans="1:8" x14ac:dyDescent="0.25">
      <c r="A168" s="6">
        <v>38767</v>
      </c>
      <c r="B168" s="49">
        <v>5.5167058554967036E-2</v>
      </c>
      <c r="C168" s="49">
        <v>4.4932047687946987E-3</v>
      </c>
      <c r="D168" s="49">
        <v>1.1850876039501891E-2</v>
      </c>
      <c r="E168" s="49">
        <v>2.1448317223642627E-2</v>
      </c>
      <c r="F168" s="49">
        <v>1.5716867959530326E-2</v>
      </c>
      <c r="G168" s="49">
        <v>1.3199319629635543E-2</v>
      </c>
      <c r="H168" s="49">
        <f>+CCB_CISS__2[[#This Row],[Indikator]]-SUM(CCB_CISS__2[[#This Row],[Pengemarkedet]:[Banksektoren]])</f>
        <v>-1.1541527066138049E-2</v>
      </c>
    </row>
    <row r="169" spans="1:8" x14ac:dyDescent="0.25">
      <c r="A169" s="6">
        <v>38774</v>
      </c>
      <c r="B169" s="49">
        <v>4.8740381949034683E-2</v>
      </c>
      <c r="C169" s="49">
        <v>7.0131160355688393E-3</v>
      </c>
      <c r="D169" s="49">
        <v>1.1135631825557747E-2</v>
      </c>
      <c r="E169" s="49">
        <v>1.622522759052197E-2</v>
      </c>
      <c r="F169" s="49">
        <v>1.1764887854484343E-2</v>
      </c>
      <c r="G169" s="49">
        <v>1.1876690086335157E-2</v>
      </c>
      <c r="H169" s="49">
        <f>+CCB_CISS__2[[#This Row],[Indikator]]-SUM(CCB_CISS__2[[#This Row],[Pengemarkedet]:[Banksektoren]])</f>
        <v>-9.2751714434333721E-3</v>
      </c>
    </row>
    <row r="170" spans="1:8" x14ac:dyDescent="0.25">
      <c r="A170" s="6">
        <v>38781</v>
      </c>
      <c r="B170" s="49">
        <v>4.9394433281653168E-2</v>
      </c>
      <c r="C170" s="49">
        <v>8.3534803830129286E-3</v>
      </c>
      <c r="D170" s="49">
        <v>1.27437860771187E-2</v>
      </c>
      <c r="E170" s="49">
        <v>1.4559967813128308E-2</v>
      </c>
      <c r="F170" s="49">
        <v>1.0366662001117183E-2</v>
      </c>
      <c r="G170" s="49">
        <v>1.2031237409403171E-2</v>
      </c>
      <c r="H170" s="49">
        <f>+CCB_CISS__2[[#This Row],[Indikator]]-SUM(CCB_CISS__2[[#This Row],[Pengemarkedet]:[Banksektoren]])</f>
        <v>-8.6607004021271236E-3</v>
      </c>
    </row>
    <row r="171" spans="1:8" x14ac:dyDescent="0.25">
      <c r="A171" s="6">
        <v>38788</v>
      </c>
      <c r="B171" s="49">
        <v>5.0426749020101524E-2</v>
      </c>
      <c r="C171" s="49">
        <v>1.0534118810255014E-2</v>
      </c>
      <c r="D171" s="49">
        <v>1.3090561263148399E-2</v>
      </c>
      <c r="E171" s="49">
        <v>1.417757664037482E-2</v>
      </c>
      <c r="F171" s="49">
        <v>9.6870994418236048E-3</v>
      </c>
      <c r="G171" s="49">
        <v>1.1063024430718958E-2</v>
      </c>
      <c r="H171" s="49">
        <f>+CCB_CISS__2[[#This Row],[Indikator]]-SUM(CCB_CISS__2[[#This Row],[Pengemarkedet]:[Banksektoren]])</f>
        <v>-8.1256315662192741E-3</v>
      </c>
    </row>
    <row r="172" spans="1:8" x14ac:dyDescent="0.25">
      <c r="A172" s="6">
        <v>38795</v>
      </c>
      <c r="B172" s="49">
        <v>4.9190082480718753E-2</v>
      </c>
      <c r="C172" s="49">
        <v>1.0935906056257452E-2</v>
      </c>
      <c r="D172" s="49">
        <v>1.2364831766028272E-2</v>
      </c>
      <c r="E172" s="49">
        <v>1.3874048042211901E-2</v>
      </c>
      <c r="F172" s="49">
        <v>9.3537564023128683E-3</v>
      </c>
      <c r="G172" s="49">
        <v>1.031644849521755E-2</v>
      </c>
      <c r="H172" s="49">
        <f>+CCB_CISS__2[[#This Row],[Indikator]]-SUM(CCB_CISS__2[[#This Row],[Pengemarkedet]:[Banksektoren]])</f>
        <v>-7.6549082813092972E-3</v>
      </c>
    </row>
    <row r="173" spans="1:8" x14ac:dyDescent="0.25">
      <c r="A173" s="6">
        <v>38802</v>
      </c>
      <c r="B173" s="49">
        <v>4.853556782533186E-2</v>
      </c>
      <c r="C173" s="49">
        <v>1.083683417688781E-2</v>
      </c>
      <c r="D173" s="49">
        <v>1.177845939291282E-2</v>
      </c>
      <c r="E173" s="49">
        <v>1.4413386997630895E-2</v>
      </c>
      <c r="F173" s="49">
        <v>9.3126234670696841E-3</v>
      </c>
      <c r="G173" s="49">
        <v>9.6314404465693438E-3</v>
      </c>
      <c r="H173" s="49">
        <f>+CCB_CISS__2[[#This Row],[Indikator]]-SUM(CCB_CISS__2[[#This Row],[Pengemarkedet]:[Banksektoren]])</f>
        <v>-7.4371766557386892E-3</v>
      </c>
    </row>
    <row r="174" spans="1:8" x14ac:dyDescent="0.25">
      <c r="A174" s="6">
        <v>38809</v>
      </c>
      <c r="B174" s="49">
        <v>6.3558974847453889E-2</v>
      </c>
      <c r="C174" s="49">
        <v>1.2949176613180829E-2</v>
      </c>
      <c r="D174" s="49">
        <v>1.4287345340577965E-2</v>
      </c>
      <c r="E174" s="49">
        <v>1.8911986531290659E-2</v>
      </c>
      <c r="F174" s="49">
        <v>1.4707068695281135E-2</v>
      </c>
      <c r="G174" s="49">
        <v>1.2724061306687755E-2</v>
      </c>
      <c r="H174" s="49">
        <f>+CCB_CISS__2[[#This Row],[Indikator]]-SUM(CCB_CISS__2[[#This Row],[Pengemarkedet]:[Banksektoren]])</f>
        <v>-1.0020663639564456E-2</v>
      </c>
    </row>
    <row r="175" spans="1:8" x14ac:dyDescent="0.25">
      <c r="A175" s="6">
        <v>38816</v>
      </c>
      <c r="B175" s="49">
        <v>7.6373805916114063E-2</v>
      </c>
      <c r="C175" s="49">
        <v>1.8140334878023703E-2</v>
      </c>
      <c r="D175" s="49">
        <v>1.7158851747881208E-2</v>
      </c>
      <c r="E175" s="49">
        <v>2.0892483071610988E-2</v>
      </c>
      <c r="F175" s="49">
        <v>1.879396573334326E-2</v>
      </c>
      <c r="G175" s="49">
        <v>1.4365381608859121E-2</v>
      </c>
      <c r="H175" s="49">
        <f>+CCB_CISS__2[[#This Row],[Indikator]]-SUM(CCB_CISS__2[[#This Row],[Pengemarkedet]:[Banksektoren]])</f>
        <v>-1.2977211123604213E-2</v>
      </c>
    </row>
    <row r="176" spans="1:8" x14ac:dyDescent="0.25">
      <c r="A176" s="6">
        <v>38823</v>
      </c>
      <c r="B176" s="49">
        <v>8.3792795480869181E-2</v>
      </c>
      <c r="C176" s="49">
        <v>1.9315281149089925E-2</v>
      </c>
      <c r="D176" s="49">
        <v>1.8259628257192982E-2</v>
      </c>
      <c r="E176" s="49">
        <v>2.2315771309559206E-2</v>
      </c>
      <c r="F176" s="49">
        <v>1.8029705927493388E-2</v>
      </c>
      <c r="G176" s="49">
        <v>1.9595092897939963E-2</v>
      </c>
      <c r="H176" s="49">
        <f>+CCB_CISS__2[[#This Row],[Indikator]]-SUM(CCB_CISS__2[[#This Row],[Pengemarkedet]:[Banksektoren]])</f>
        <v>-1.372268406040629E-2</v>
      </c>
    </row>
    <row r="177" spans="1:8" x14ac:dyDescent="0.25">
      <c r="A177" s="6">
        <v>38830</v>
      </c>
      <c r="B177" s="49">
        <v>8.9659931873492346E-2</v>
      </c>
      <c r="C177" s="49">
        <v>1.8582133111645364E-2</v>
      </c>
      <c r="D177" s="49">
        <v>1.9207783680443895E-2</v>
      </c>
      <c r="E177" s="49">
        <v>2.4108679651731298E-2</v>
      </c>
      <c r="F177" s="49">
        <v>2.040033909079118E-2</v>
      </c>
      <c r="G177" s="49">
        <v>2.2369788285994056E-2</v>
      </c>
      <c r="H177" s="49">
        <f>+CCB_CISS__2[[#This Row],[Indikator]]-SUM(CCB_CISS__2[[#This Row],[Pengemarkedet]:[Banksektoren]])</f>
        <v>-1.5008791947113451E-2</v>
      </c>
    </row>
    <row r="178" spans="1:8" x14ac:dyDescent="0.25">
      <c r="A178" s="6">
        <v>38837</v>
      </c>
      <c r="B178" s="49">
        <v>7.5867876571241777E-2</v>
      </c>
      <c r="C178" s="49">
        <v>1.6869019729919166E-2</v>
      </c>
      <c r="D178" s="49">
        <v>1.6878750094539752E-2</v>
      </c>
      <c r="E178" s="49">
        <v>1.8815536789393572E-2</v>
      </c>
      <c r="F178" s="49">
        <v>1.6657615535765932E-2</v>
      </c>
      <c r="G178" s="49">
        <v>1.9510611738523542E-2</v>
      </c>
      <c r="H178" s="49">
        <f>+CCB_CISS__2[[#This Row],[Indikator]]-SUM(CCB_CISS__2[[#This Row],[Pengemarkedet]:[Banksektoren]])</f>
        <v>-1.2863657316900187E-2</v>
      </c>
    </row>
    <row r="179" spans="1:8" x14ac:dyDescent="0.25">
      <c r="A179" s="6">
        <v>38844</v>
      </c>
      <c r="B179" s="49">
        <v>6.7029092686811051E-2</v>
      </c>
      <c r="C179" s="49">
        <v>1.3300929196909349E-2</v>
      </c>
      <c r="D179" s="49">
        <v>1.4377552797796532E-2</v>
      </c>
      <c r="E179" s="49">
        <v>2.0271045952687472E-2</v>
      </c>
      <c r="F179" s="49">
        <v>1.1601040201868508E-2</v>
      </c>
      <c r="G179" s="49">
        <v>1.7687005850845462E-2</v>
      </c>
      <c r="H179" s="49">
        <f>+CCB_CISS__2[[#This Row],[Indikator]]-SUM(CCB_CISS__2[[#This Row],[Pengemarkedet]:[Banksektoren]])</f>
        <v>-1.0208481313296269E-2</v>
      </c>
    </row>
    <row r="180" spans="1:8" x14ac:dyDescent="0.25">
      <c r="A180" s="6">
        <v>38851</v>
      </c>
      <c r="B180" s="49">
        <v>6.5262342940008433E-2</v>
      </c>
      <c r="C180" s="49">
        <v>1.3780099318351207E-2</v>
      </c>
      <c r="D180" s="49">
        <v>1.5298576741209272E-2</v>
      </c>
      <c r="E180" s="49">
        <v>1.9522374990461205E-2</v>
      </c>
      <c r="F180" s="49">
        <v>1.2346868610675424E-2</v>
      </c>
      <c r="G180" s="49">
        <v>1.4579003307081414E-2</v>
      </c>
      <c r="H180" s="49">
        <f>+CCB_CISS__2[[#This Row],[Indikator]]-SUM(CCB_CISS__2[[#This Row],[Pengemarkedet]:[Banksektoren]])</f>
        <v>-1.0264580027770087E-2</v>
      </c>
    </row>
    <row r="181" spans="1:8" x14ac:dyDescent="0.25">
      <c r="A181" s="6">
        <v>38858</v>
      </c>
      <c r="B181" s="49">
        <v>0.10417681011094371</v>
      </c>
      <c r="C181" s="49">
        <v>1.6423075690963705E-2</v>
      </c>
      <c r="D181" s="49">
        <v>2.3193558926976183E-2</v>
      </c>
      <c r="E181" s="49">
        <v>3.3583745588630642E-2</v>
      </c>
      <c r="F181" s="49">
        <v>2.0911474706931062E-2</v>
      </c>
      <c r="G181" s="49">
        <v>2.6936119470597937E-2</v>
      </c>
      <c r="H181" s="49">
        <f>+CCB_CISS__2[[#This Row],[Indikator]]-SUM(CCB_CISS__2[[#This Row],[Pengemarkedet]:[Banksektoren]])</f>
        <v>-1.6871164273155825E-2</v>
      </c>
    </row>
    <row r="182" spans="1:8" x14ac:dyDescent="0.25">
      <c r="A182" s="6">
        <v>38865</v>
      </c>
      <c r="B182" s="49">
        <v>0.13449915631788009</v>
      </c>
      <c r="C182" s="49">
        <v>1.761545182094618E-2</v>
      </c>
      <c r="D182" s="49">
        <v>2.8577196229221689E-2</v>
      </c>
      <c r="E182" s="49">
        <v>5.011535393022544E-2</v>
      </c>
      <c r="F182" s="49">
        <v>2.1031760512585585E-2</v>
      </c>
      <c r="G182" s="49">
        <v>3.9172395191456037E-2</v>
      </c>
      <c r="H182" s="49">
        <f>+CCB_CISS__2[[#This Row],[Indikator]]-SUM(CCB_CISS__2[[#This Row],[Pengemarkedet]:[Banksektoren]])</f>
        <v>-2.2013001366554846E-2</v>
      </c>
    </row>
    <row r="183" spans="1:8" x14ac:dyDescent="0.25">
      <c r="A183" s="6">
        <v>38872</v>
      </c>
      <c r="B183" s="49">
        <v>0.1491746244898712</v>
      </c>
      <c r="C183" s="49">
        <v>1.7672974198275872E-2</v>
      </c>
      <c r="D183" s="49">
        <v>3.3094882098255285E-2</v>
      </c>
      <c r="E183" s="49">
        <v>5.6301313120649246E-2</v>
      </c>
      <c r="F183" s="49">
        <v>2.3469788900382184E-2</v>
      </c>
      <c r="G183" s="49">
        <v>4.5337849421947192E-2</v>
      </c>
      <c r="H183" s="49">
        <f>+CCB_CISS__2[[#This Row],[Indikator]]-SUM(CCB_CISS__2[[#This Row],[Pengemarkedet]:[Banksektoren]])</f>
        <v>-2.6702183249638578E-2</v>
      </c>
    </row>
    <row r="184" spans="1:8" x14ac:dyDescent="0.25">
      <c r="A184" s="6">
        <v>38879</v>
      </c>
      <c r="B184" s="49">
        <v>0.18166883862176075</v>
      </c>
      <c r="C184" s="49">
        <v>2.2782978641499665E-2</v>
      </c>
      <c r="D184" s="49">
        <v>3.8567958158307679E-2</v>
      </c>
      <c r="E184" s="49">
        <v>7.0535098713489397E-2</v>
      </c>
      <c r="F184" s="49">
        <v>2.6488433874673284E-2</v>
      </c>
      <c r="G184" s="49">
        <v>5.8539297396896603E-2</v>
      </c>
      <c r="H184" s="49">
        <f>+CCB_CISS__2[[#This Row],[Indikator]]-SUM(CCB_CISS__2[[#This Row],[Pengemarkedet]:[Banksektoren]])</f>
        <v>-3.5244928163105871E-2</v>
      </c>
    </row>
    <row r="185" spans="1:8" x14ac:dyDescent="0.25">
      <c r="A185" s="6">
        <v>38886</v>
      </c>
      <c r="B185" s="49">
        <v>0.15911644287642349</v>
      </c>
      <c r="C185" s="49">
        <v>2.110326477501093E-2</v>
      </c>
      <c r="D185" s="49">
        <v>3.3611597378425992E-2</v>
      </c>
      <c r="E185" s="49">
        <v>6.7510680289432717E-2</v>
      </c>
      <c r="F185" s="49">
        <v>1.596411675481323E-2</v>
      </c>
      <c r="G185" s="49">
        <v>5.3930936616047691E-2</v>
      </c>
      <c r="H185" s="49">
        <f>+CCB_CISS__2[[#This Row],[Indikator]]-SUM(CCB_CISS__2[[#This Row],[Pengemarkedet]:[Banksektoren]])</f>
        <v>-3.3004152937307074E-2</v>
      </c>
    </row>
    <row r="186" spans="1:8" x14ac:dyDescent="0.25">
      <c r="A186" s="6">
        <v>38893</v>
      </c>
      <c r="B186" s="49">
        <v>0.13546062615586435</v>
      </c>
      <c r="C186" s="49">
        <v>2.0424309581500565E-2</v>
      </c>
      <c r="D186" s="49">
        <v>3.0596141007373324E-2</v>
      </c>
      <c r="E186" s="49">
        <v>5.6703039513561156E-2</v>
      </c>
      <c r="F186" s="49">
        <v>1.5805738405551974E-2</v>
      </c>
      <c r="G186" s="49">
        <v>4.3880864863641358E-2</v>
      </c>
      <c r="H186" s="49">
        <f>+CCB_CISS__2[[#This Row],[Indikator]]-SUM(CCB_CISS__2[[#This Row],[Pengemarkedet]:[Banksektoren]])</f>
        <v>-3.1949467215764027E-2</v>
      </c>
    </row>
    <row r="187" spans="1:8" x14ac:dyDescent="0.25">
      <c r="A187" s="6">
        <v>38900</v>
      </c>
      <c r="B187" s="49">
        <v>0.14266744289868064</v>
      </c>
      <c r="C187" s="49">
        <v>2.296316711457605E-2</v>
      </c>
      <c r="D187" s="49">
        <v>2.9568503567350107E-2</v>
      </c>
      <c r="E187" s="49">
        <v>6.3543419045298241E-2</v>
      </c>
      <c r="F187" s="49">
        <v>1.9289999483143909E-2</v>
      </c>
      <c r="G187" s="49">
        <v>4.667899997848507E-2</v>
      </c>
      <c r="H187" s="49">
        <f>+CCB_CISS__2[[#This Row],[Indikator]]-SUM(CCB_CISS__2[[#This Row],[Pengemarkedet]:[Banksektoren]])</f>
        <v>-3.9376646290172734E-2</v>
      </c>
    </row>
    <row r="188" spans="1:8" x14ac:dyDescent="0.25">
      <c r="A188" s="6">
        <v>38907</v>
      </c>
      <c r="B188" s="49">
        <v>0.11482439582194615</v>
      </c>
      <c r="C188" s="49">
        <v>1.6187497698567747E-2</v>
      </c>
      <c r="D188" s="49">
        <v>2.4961671187000878E-2</v>
      </c>
      <c r="E188" s="49">
        <v>5.6009172834438084E-2</v>
      </c>
      <c r="F188" s="49">
        <v>1.8077413749603845E-2</v>
      </c>
      <c r="G188" s="49">
        <v>3.5238399943314118E-2</v>
      </c>
      <c r="H188" s="49">
        <f>+CCB_CISS__2[[#This Row],[Indikator]]-SUM(CCB_CISS__2[[#This Row],[Pengemarkedet]:[Banksektoren]])</f>
        <v>-3.5649759590978519E-2</v>
      </c>
    </row>
    <row r="189" spans="1:8" x14ac:dyDescent="0.25">
      <c r="A189" s="6">
        <v>38914</v>
      </c>
      <c r="B189" s="49">
        <v>9.6173476291090382E-2</v>
      </c>
      <c r="C189" s="49">
        <v>1.4544493665179296E-2</v>
      </c>
      <c r="D189" s="49">
        <v>2.3575210179177367E-2</v>
      </c>
      <c r="E189" s="49">
        <v>4.6211425561331509E-2</v>
      </c>
      <c r="F189" s="49">
        <v>1.8346417483041309E-2</v>
      </c>
      <c r="G189" s="49">
        <v>2.670815482382756E-2</v>
      </c>
      <c r="H189" s="49">
        <f>+CCB_CISS__2[[#This Row],[Indikator]]-SUM(CCB_CISS__2[[#This Row],[Pengemarkedet]:[Banksektoren]])</f>
        <v>-3.3212225421466651E-2</v>
      </c>
    </row>
    <row r="190" spans="1:8" x14ac:dyDescent="0.25">
      <c r="A190" s="6">
        <v>38921</v>
      </c>
      <c r="B190" s="49">
        <v>0.1009794887439274</v>
      </c>
      <c r="C190" s="49">
        <v>1.3723169514256135E-2</v>
      </c>
      <c r="D190" s="49">
        <v>2.2189228857644003E-2</v>
      </c>
      <c r="E190" s="49">
        <v>4.7811420056004639E-2</v>
      </c>
      <c r="F190" s="49">
        <v>2.0887741428175531E-2</v>
      </c>
      <c r="G190" s="49">
        <v>3.1965474759565342E-2</v>
      </c>
      <c r="H190" s="49">
        <f>+CCB_CISS__2[[#This Row],[Indikator]]-SUM(CCB_CISS__2[[#This Row],[Pengemarkedet]:[Banksektoren]])</f>
        <v>-3.5597545871718261E-2</v>
      </c>
    </row>
    <row r="191" spans="1:8" x14ac:dyDescent="0.25">
      <c r="A191" s="6">
        <v>38928</v>
      </c>
      <c r="B191" s="49">
        <v>7.1054967175080225E-2</v>
      </c>
      <c r="C191" s="49">
        <v>8.2023600619314675E-3</v>
      </c>
      <c r="D191" s="49">
        <v>1.8340042246722459E-2</v>
      </c>
      <c r="E191" s="49">
        <v>3.1858973113949932E-2</v>
      </c>
      <c r="F191" s="49">
        <v>1.5066547699869037E-2</v>
      </c>
      <c r="G191" s="49">
        <v>2.2026850996621522E-2</v>
      </c>
      <c r="H191" s="49">
        <f>+CCB_CISS__2[[#This Row],[Indikator]]-SUM(CCB_CISS__2[[#This Row],[Pengemarkedet]:[Banksektoren]])</f>
        <v>-2.4439806944014195E-2</v>
      </c>
    </row>
    <row r="192" spans="1:8" x14ac:dyDescent="0.25">
      <c r="A192" s="6">
        <v>38935</v>
      </c>
      <c r="B192" s="49">
        <v>7.5601138573873933E-2</v>
      </c>
      <c r="C192" s="49">
        <v>1.0653913643219161E-2</v>
      </c>
      <c r="D192" s="49">
        <v>1.8589547156654521E-2</v>
      </c>
      <c r="E192" s="49">
        <v>3.1713340867666175E-2</v>
      </c>
      <c r="F192" s="49">
        <v>1.4487648678306923E-2</v>
      </c>
      <c r="G192" s="49">
        <v>2.4767460742135317E-2</v>
      </c>
      <c r="H192" s="49">
        <f>+CCB_CISS__2[[#This Row],[Indikator]]-SUM(CCB_CISS__2[[#This Row],[Pengemarkedet]:[Banksektoren]])</f>
        <v>-2.4610772514108162E-2</v>
      </c>
    </row>
    <row r="193" spans="1:8" x14ac:dyDescent="0.25">
      <c r="A193" s="6">
        <v>38942</v>
      </c>
      <c r="B193" s="49">
        <v>7.1747726312698559E-2</v>
      </c>
      <c r="C193" s="49">
        <v>9.9190436717541079E-3</v>
      </c>
      <c r="D193" s="49">
        <v>1.6404729523014819E-2</v>
      </c>
      <c r="E193" s="49">
        <v>2.9593572690387662E-2</v>
      </c>
      <c r="F193" s="49">
        <v>1.410007876657514E-2</v>
      </c>
      <c r="G193" s="49">
        <v>2.4311952876843915E-2</v>
      </c>
      <c r="H193" s="49">
        <f>+CCB_CISS__2[[#This Row],[Indikator]]-SUM(CCB_CISS__2[[#This Row],[Pengemarkedet]:[Banksektoren]])</f>
        <v>-2.2581651215877088E-2</v>
      </c>
    </row>
    <row r="194" spans="1:8" x14ac:dyDescent="0.25">
      <c r="A194" s="6">
        <v>38949</v>
      </c>
      <c r="B194" s="49">
        <v>6.2812023806323392E-2</v>
      </c>
      <c r="C194" s="49">
        <v>9.1331186560083769E-3</v>
      </c>
      <c r="D194" s="49">
        <v>1.6674705755342623E-2</v>
      </c>
      <c r="E194" s="49">
        <v>2.52473398252255E-2</v>
      </c>
      <c r="F194" s="49">
        <v>1.0539275326711785E-2</v>
      </c>
      <c r="G194" s="49">
        <v>1.9179520678080542E-2</v>
      </c>
      <c r="H194" s="49">
        <f>+CCB_CISS__2[[#This Row],[Indikator]]-SUM(CCB_CISS__2[[#This Row],[Pengemarkedet]:[Banksektoren]])</f>
        <v>-1.7961936435045428E-2</v>
      </c>
    </row>
    <row r="195" spans="1:8" x14ac:dyDescent="0.25">
      <c r="A195" s="6">
        <v>38956</v>
      </c>
      <c r="B195" s="49">
        <v>6.7141144961071458E-2</v>
      </c>
      <c r="C195" s="49">
        <v>1.0604980643429192E-2</v>
      </c>
      <c r="D195" s="49">
        <v>1.8645751438377735E-2</v>
      </c>
      <c r="E195" s="49">
        <v>2.6380664146739553E-2</v>
      </c>
      <c r="F195" s="49">
        <v>1.0668240568508781E-2</v>
      </c>
      <c r="G195" s="49">
        <v>1.9484166111978226E-2</v>
      </c>
      <c r="H195" s="49">
        <f>+CCB_CISS__2[[#This Row],[Indikator]]-SUM(CCB_CISS__2[[#This Row],[Pengemarkedet]:[Banksektoren]])</f>
        <v>-1.8642657947962035E-2</v>
      </c>
    </row>
    <row r="196" spans="1:8" x14ac:dyDescent="0.25">
      <c r="A196" s="6">
        <v>38963</v>
      </c>
      <c r="B196" s="49">
        <v>5.8382997603714099E-2</v>
      </c>
      <c r="C196" s="49">
        <v>8.3059924981884782E-3</v>
      </c>
      <c r="D196" s="49">
        <v>1.6903373592593744E-2</v>
      </c>
      <c r="E196" s="49">
        <v>2.1465117980817169E-2</v>
      </c>
      <c r="F196" s="49">
        <v>9.8265871637926907E-3</v>
      </c>
      <c r="G196" s="49">
        <v>1.683978642716016E-2</v>
      </c>
      <c r="H196" s="49">
        <f>+CCB_CISS__2[[#This Row],[Indikator]]-SUM(CCB_CISS__2[[#This Row],[Pengemarkedet]:[Banksektoren]])</f>
        <v>-1.4957860058838146E-2</v>
      </c>
    </row>
    <row r="197" spans="1:8" x14ac:dyDescent="0.25">
      <c r="A197" s="6">
        <v>38970</v>
      </c>
      <c r="B197" s="49">
        <v>6.477083078420387E-2</v>
      </c>
      <c r="C197" s="49">
        <v>9.0104055065536315E-3</v>
      </c>
      <c r="D197" s="49">
        <v>2.047977699349296E-2</v>
      </c>
      <c r="E197" s="49">
        <v>2.2906629435081868E-2</v>
      </c>
      <c r="F197" s="49">
        <v>1.1995868294255117E-2</v>
      </c>
      <c r="G197" s="49">
        <v>1.7536711886863888E-2</v>
      </c>
      <c r="H197" s="49">
        <f>+CCB_CISS__2[[#This Row],[Indikator]]-SUM(CCB_CISS__2[[#This Row],[Pengemarkedet]:[Banksektoren]])</f>
        <v>-1.715856133204359E-2</v>
      </c>
    </row>
    <row r="198" spans="1:8" x14ac:dyDescent="0.25">
      <c r="A198" s="6">
        <v>38977</v>
      </c>
      <c r="B198" s="49">
        <v>6.6422517277607826E-2</v>
      </c>
      <c r="C198" s="49">
        <v>9.5072627421830015E-3</v>
      </c>
      <c r="D198" s="49">
        <v>2.1394050566942005E-2</v>
      </c>
      <c r="E198" s="49">
        <v>2.28576032330432E-2</v>
      </c>
      <c r="F198" s="49">
        <v>1.2496033353113719E-2</v>
      </c>
      <c r="G198" s="49">
        <v>1.8331431227036631E-2</v>
      </c>
      <c r="H198" s="49">
        <f>+CCB_CISS__2[[#This Row],[Indikator]]-SUM(CCB_CISS__2[[#This Row],[Pengemarkedet]:[Banksektoren]])</f>
        <v>-1.8163863844710734E-2</v>
      </c>
    </row>
    <row r="199" spans="1:8" x14ac:dyDescent="0.25">
      <c r="A199" s="6">
        <v>38984</v>
      </c>
      <c r="B199" s="49">
        <v>6.9149433111569431E-2</v>
      </c>
      <c r="C199" s="49">
        <v>9.2697357102417381E-3</v>
      </c>
      <c r="D199" s="49">
        <v>2.3017151166948184E-2</v>
      </c>
      <c r="E199" s="49">
        <v>2.3206940381828627E-2</v>
      </c>
      <c r="F199" s="49">
        <v>1.3930531774464044E-2</v>
      </c>
      <c r="G199" s="49">
        <v>2.0085003466219428E-2</v>
      </c>
      <c r="H199" s="49">
        <f>+CCB_CISS__2[[#This Row],[Indikator]]-SUM(CCB_CISS__2[[#This Row],[Pengemarkedet]:[Banksektoren]])</f>
        <v>-2.0359929388132594E-2</v>
      </c>
    </row>
    <row r="200" spans="1:8" x14ac:dyDescent="0.25">
      <c r="A200" s="6">
        <v>38991</v>
      </c>
      <c r="B200" s="49">
        <v>7.2415794581818654E-2</v>
      </c>
      <c r="C200" s="49">
        <v>1.0453664818227414E-2</v>
      </c>
      <c r="D200" s="49">
        <v>2.3579144523576071E-2</v>
      </c>
      <c r="E200" s="49">
        <v>2.392867864724434E-2</v>
      </c>
      <c r="F200" s="49">
        <v>1.6057328594418826E-2</v>
      </c>
      <c r="G200" s="49">
        <v>2.0520769378856156E-2</v>
      </c>
      <c r="H200" s="49">
        <f>+CCB_CISS__2[[#This Row],[Indikator]]-SUM(CCB_CISS__2[[#This Row],[Pengemarkedet]:[Banksektoren]])</f>
        <v>-2.212379138050416E-2</v>
      </c>
    </row>
    <row r="201" spans="1:8" x14ac:dyDescent="0.25">
      <c r="A201" s="6">
        <v>38998</v>
      </c>
      <c r="B201" s="49">
        <v>7.4093195118774546E-2</v>
      </c>
      <c r="C201" s="49">
        <v>1.2374113635763491E-2</v>
      </c>
      <c r="D201" s="49">
        <v>2.2958637077444246E-2</v>
      </c>
      <c r="E201" s="49">
        <v>2.354788574327224E-2</v>
      </c>
      <c r="F201" s="49">
        <v>1.5904540060346535E-2</v>
      </c>
      <c r="G201" s="49">
        <v>2.2167560231562231E-2</v>
      </c>
      <c r="H201" s="49">
        <f>+CCB_CISS__2[[#This Row],[Indikator]]-SUM(CCB_CISS__2[[#This Row],[Pengemarkedet]:[Banksektoren]])</f>
        <v>-2.2859541629614191E-2</v>
      </c>
    </row>
    <row r="202" spans="1:8" x14ac:dyDescent="0.25">
      <c r="A202" s="6">
        <v>39005</v>
      </c>
      <c r="B202" s="49">
        <v>6.9742523502299814E-2</v>
      </c>
      <c r="C202" s="49">
        <v>1.2210579034129887E-2</v>
      </c>
      <c r="D202" s="49">
        <v>2.055491434655389E-2</v>
      </c>
      <c r="E202" s="49">
        <v>2.3256767753892734E-2</v>
      </c>
      <c r="F202" s="49">
        <v>1.5459138839400964E-2</v>
      </c>
      <c r="G202" s="49">
        <v>1.9781974207119708E-2</v>
      </c>
      <c r="H202" s="49">
        <f>+CCB_CISS__2[[#This Row],[Indikator]]-SUM(CCB_CISS__2[[#This Row],[Pengemarkedet]:[Banksektoren]])</f>
        <v>-2.152085067879736E-2</v>
      </c>
    </row>
    <row r="203" spans="1:8" x14ac:dyDescent="0.25">
      <c r="A203" s="6">
        <v>39012</v>
      </c>
      <c r="B203" s="49">
        <v>6.2422239203999509E-2</v>
      </c>
      <c r="C203" s="49">
        <v>1.2589268112091774E-2</v>
      </c>
      <c r="D203" s="49">
        <v>1.7113019174674712E-2</v>
      </c>
      <c r="E203" s="49">
        <v>2.1717653866489509E-2</v>
      </c>
      <c r="F203" s="49">
        <v>1.2810340917354061E-2</v>
      </c>
      <c r="G203" s="49">
        <v>1.6342054989170286E-2</v>
      </c>
      <c r="H203" s="49">
        <f>+CCB_CISS__2[[#This Row],[Indikator]]-SUM(CCB_CISS__2[[#This Row],[Pengemarkedet]:[Banksektoren]])</f>
        <v>-1.8150097855780832E-2</v>
      </c>
    </row>
    <row r="204" spans="1:8" x14ac:dyDescent="0.25">
      <c r="A204" s="6">
        <v>39019</v>
      </c>
      <c r="B204" s="49">
        <v>6.6965936342500754E-2</v>
      </c>
      <c r="C204" s="49">
        <v>1.2610551277618042E-2</v>
      </c>
      <c r="D204" s="49">
        <v>1.836563763621521E-2</v>
      </c>
      <c r="E204" s="49">
        <v>2.7201077683066972E-2</v>
      </c>
      <c r="F204" s="49">
        <v>1.0102285258453319E-2</v>
      </c>
      <c r="G204" s="49">
        <v>1.7499138188654603E-2</v>
      </c>
      <c r="H204" s="49">
        <f>+CCB_CISS__2[[#This Row],[Indikator]]-SUM(CCB_CISS__2[[#This Row],[Pengemarkedet]:[Banksektoren]])</f>
        <v>-1.8812753701507395E-2</v>
      </c>
    </row>
    <row r="205" spans="1:8" x14ac:dyDescent="0.25">
      <c r="A205" s="6">
        <v>39026</v>
      </c>
      <c r="B205" s="49">
        <v>7.1056812295255109E-2</v>
      </c>
      <c r="C205" s="49">
        <v>1.5630276530256275E-2</v>
      </c>
      <c r="D205" s="49">
        <v>1.8939428089633465E-2</v>
      </c>
      <c r="E205" s="49">
        <v>3.3342038400000135E-2</v>
      </c>
      <c r="F205" s="49">
        <v>7.3463346064776671E-3</v>
      </c>
      <c r="G205" s="49">
        <v>1.5800712986990102E-2</v>
      </c>
      <c r="H205" s="49">
        <f>+CCB_CISS__2[[#This Row],[Indikator]]-SUM(CCB_CISS__2[[#This Row],[Pengemarkedet]:[Banksektoren]])</f>
        <v>-2.0001978318102534E-2</v>
      </c>
    </row>
    <row r="206" spans="1:8" x14ac:dyDescent="0.25">
      <c r="A206" s="6">
        <v>39033</v>
      </c>
      <c r="B206" s="49">
        <v>7.2844991946367982E-2</v>
      </c>
      <c r="C206" s="49">
        <v>1.7090484598695329E-2</v>
      </c>
      <c r="D206" s="49">
        <v>1.9641931342707107E-2</v>
      </c>
      <c r="E206" s="49">
        <v>3.3066164354322386E-2</v>
      </c>
      <c r="F206" s="49">
        <v>7.0080396955236957E-3</v>
      </c>
      <c r="G206" s="49">
        <v>1.67908432239166E-2</v>
      </c>
      <c r="H206" s="49">
        <f>+CCB_CISS__2[[#This Row],[Indikator]]-SUM(CCB_CISS__2[[#This Row],[Pengemarkedet]:[Banksektoren]])</f>
        <v>-2.0752471268797146E-2</v>
      </c>
    </row>
    <row r="207" spans="1:8" x14ac:dyDescent="0.25">
      <c r="A207" s="6">
        <v>39040</v>
      </c>
      <c r="B207" s="49">
        <v>7.6199256010961822E-2</v>
      </c>
      <c r="C207" s="49">
        <v>1.8801896325484659E-2</v>
      </c>
      <c r="D207" s="49">
        <v>1.9312397005808883E-2</v>
      </c>
      <c r="E207" s="49">
        <v>3.3731298466430401E-2</v>
      </c>
      <c r="F207" s="49">
        <v>7.7372438784561893E-3</v>
      </c>
      <c r="G207" s="49">
        <v>1.8299659413951209E-2</v>
      </c>
      <c r="H207" s="49">
        <f>+CCB_CISS__2[[#This Row],[Indikator]]-SUM(CCB_CISS__2[[#This Row],[Pengemarkedet]:[Banksektoren]])</f>
        <v>-2.1683239079169511E-2</v>
      </c>
    </row>
    <row r="208" spans="1:8" x14ac:dyDescent="0.25">
      <c r="A208" s="6">
        <v>39047</v>
      </c>
      <c r="B208" s="49">
        <v>6.8475549112453474E-2</v>
      </c>
      <c r="C208" s="49">
        <v>2.0383096919808164E-2</v>
      </c>
      <c r="D208" s="49">
        <v>1.7086404278661052E-2</v>
      </c>
      <c r="E208" s="49">
        <v>2.7029522977707023E-2</v>
      </c>
      <c r="F208" s="49">
        <v>9.3254818681624014E-3</v>
      </c>
      <c r="G208" s="49">
        <v>1.4850233949295907E-2</v>
      </c>
      <c r="H208" s="49">
        <f>+CCB_CISS__2[[#This Row],[Indikator]]-SUM(CCB_CISS__2[[#This Row],[Pengemarkedet]:[Banksektoren]])</f>
        <v>-2.0199190881181078E-2</v>
      </c>
    </row>
    <row r="209" spans="1:8" x14ac:dyDescent="0.25">
      <c r="A209" s="6">
        <v>39054</v>
      </c>
      <c r="B209" s="49">
        <v>7.1943936765598168E-2</v>
      </c>
      <c r="C209" s="49">
        <v>1.8355727245837485E-2</v>
      </c>
      <c r="D209" s="49">
        <v>1.6151909707212052E-2</v>
      </c>
      <c r="E209" s="49">
        <v>2.695606394772139E-2</v>
      </c>
      <c r="F209" s="49">
        <v>1.2492160044301127E-2</v>
      </c>
      <c r="G209" s="49">
        <v>1.8159624479828055E-2</v>
      </c>
      <c r="H209" s="49">
        <f>+CCB_CISS__2[[#This Row],[Indikator]]-SUM(CCB_CISS__2[[#This Row],[Pengemarkedet]:[Banksektoren]])</f>
        <v>-2.0171548659301944E-2</v>
      </c>
    </row>
    <row r="210" spans="1:8" x14ac:dyDescent="0.25">
      <c r="A210" s="6">
        <v>39061</v>
      </c>
      <c r="B210" s="49">
        <v>7.1300907357127824E-2</v>
      </c>
      <c r="C210" s="49">
        <v>1.9639939298072139E-2</v>
      </c>
      <c r="D210" s="49">
        <v>1.4830977358075486E-2</v>
      </c>
      <c r="E210" s="49">
        <v>2.7639293529814622E-2</v>
      </c>
      <c r="F210" s="49">
        <v>1.1237714580211517E-2</v>
      </c>
      <c r="G210" s="49">
        <v>1.7629081254216375E-2</v>
      </c>
      <c r="H210" s="49">
        <f>+CCB_CISS__2[[#This Row],[Indikator]]-SUM(CCB_CISS__2[[#This Row],[Pengemarkedet]:[Banksektoren]])</f>
        <v>-1.9676098663262309E-2</v>
      </c>
    </row>
    <row r="211" spans="1:8" x14ac:dyDescent="0.25">
      <c r="A211" s="6">
        <v>39068</v>
      </c>
      <c r="B211" s="49">
        <v>7.8109056924529768E-2</v>
      </c>
      <c r="C211" s="49">
        <v>2.1130748951525842E-2</v>
      </c>
      <c r="D211" s="49">
        <v>1.5991510813953717E-2</v>
      </c>
      <c r="E211" s="49">
        <v>3.0255001524205336E-2</v>
      </c>
      <c r="F211" s="49">
        <v>1.2503766962668474E-2</v>
      </c>
      <c r="G211" s="49">
        <v>1.9885775245312268E-2</v>
      </c>
      <c r="H211" s="49">
        <f>+CCB_CISS__2[[#This Row],[Indikator]]-SUM(CCB_CISS__2[[#This Row],[Pengemarkedet]:[Banksektoren]])</f>
        <v>-2.1657746573135864E-2</v>
      </c>
    </row>
    <row r="212" spans="1:8" x14ac:dyDescent="0.25">
      <c r="A212" s="6">
        <v>39075</v>
      </c>
      <c r="B212" s="49">
        <v>7.8656690318690464E-2</v>
      </c>
      <c r="C212" s="49">
        <v>2.0695519274895904E-2</v>
      </c>
      <c r="D212" s="49">
        <v>1.692793390780855E-2</v>
      </c>
      <c r="E212" s="49">
        <v>3.1499874830593994E-2</v>
      </c>
      <c r="F212" s="49">
        <v>1.2679766121340957E-2</v>
      </c>
      <c r="G212" s="49">
        <v>1.8904113386821058E-2</v>
      </c>
      <c r="H212" s="49">
        <f>+CCB_CISS__2[[#This Row],[Indikator]]-SUM(CCB_CISS__2[[#This Row],[Pengemarkedet]:[Banksektoren]])</f>
        <v>-2.2050517202770001E-2</v>
      </c>
    </row>
    <row r="213" spans="1:8" x14ac:dyDescent="0.25">
      <c r="A213" s="6">
        <v>39082</v>
      </c>
      <c r="B213" s="49">
        <v>6.066196594228488E-2</v>
      </c>
      <c r="C213" s="49">
        <v>1.9746183121594707E-2</v>
      </c>
      <c r="D213" s="49">
        <v>1.5167709461793331E-2</v>
      </c>
      <c r="E213" s="49">
        <v>2.2716251706101979E-2</v>
      </c>
      <c r="F213" s="49">
        <v>8.9521637796024477E-3</v>
      </c>
      <c r="G213" s="49">
        <v>1.2333829396669656E-2</v>
      </c>
      <c r="H213" s="49">
        <f>+CCB_CISS__2[[#This Row],[Indikator]]-SUM(CCB_CISS__2[[#This Row],[Pengemarkedet]:[Banksektoren]])</f>
        <v>-1.825417152347724E-2</v>
      </c>
    </row>
    <row r="214" spans="1:8" x14ac:dyDescent="0.25">
      <c r="A214" s="6">
        <v>39089</v>
      </c>
      <c r="B214" s="49">
        <v>7.1321228746331691E-2</v>
      </c>
      <c r="C214" s="49">
        <v>2.200128967307674E-2</v>
      </c>
      <c r="D214" s="49">
        <v>1.7952691202599912E-2</v>
      </c>
      <c r="E214" s="49">
        <v>2.3084703101332676E-2</v>
      </c>
      <c r="F214" s="49">
        <v>1.2590655703525425E-2</v>
      </c>
      <c r="G214" s="49">
        <v>1.7480060103627869E-2</v>
      </c>
      <c r="H214" s="49">
        <f>+CCB_CISS__2[[#This Row],[Indikator]]-SUM(CCB_CISS__2[[#This Row],[Pengemarkedet]:[Banksektoren]])</f>
        <v>-2.1788171037830942E-2</v>
      </c>
    </row>
    <row r="215" spans="1:8" x14ac:dyDescent="0.25">
      <c r="A215" s="6">
        <v>39096</v>
      </c>
      <c r="B215" s="49">
        <v>6.8223538757723162E-2</v>
      </c>
      <c r="C215" s="49">
        <v>2.2924864207546955E-2</v>
      </c>
      <c r="D215" s="49">
        <v>1.8152737060969745E-2</v>
      </c>
      <c r="E215" s="49">
        <v>1.8965731133446222E-2</v>
      </c>
      <c r="F215" s="49">
        <v>1.5690391572445297E-2</v>
      </c>
      <c r="G215" s="49">
        <v>1.5521120451104403E-2</v>
      </c>
      <c r="H215" s="49">
        <f>+CCB_CISS__2[[#This Row],[Indikator]]-SUM(CCB_CISS__2[[#This Row],[Pengemarkedet]:[Banksektoren]])</f>
        <v>-2.3031305667789465E-2</v>
      </c>
    </row>
    <row r="216" spans="1:8" x14ac:dyDescent="0.25">
      <c r="A216" s="6">
        <v>39103</v>
      </c>
      <c r="B216" s="49">
        <v>6.4678369094397115E-2</v>
      </c>
      <c r="C216" s="49">
        <v>2.1892420419458998E-2</v>
      </c>
      <c r="D216" s="49">
        <v>1.7103691645389607E-2</v>
      </c>
      <c r="E216" s="49">
        <v>1.5195720631461025E-2</v>
      </c>
      <c r="F216" s="49">
        <v>1.3253541870638746E-2</v>
      </c>
      <c r="G216" s="49">
        <v>1.9184960721362842E-2</v>
      </c>
      <c r="H216" s="49">
        <f>+CCB_CISS__2[[#This Row],[Indikator]]-SUM(CCB_CISS__2[[#This Row],[Pengemarkedet]:[Banksektoren]])</f>
        <v>-2.195196619391411E-2</v>
      </c>
    </row>
    <row r="217" spans="1:8" x14ac:dyDescent="0.25">
      <c r="A217" s="6">
        <v>39110</v>
      </c>
      <c r="B217" s="49">
        <v>6.8762204740344543E-2</v>
      </c>
      <c r="C217" s="49">
        <v>2.2226051027294386E-2</v>
      </c>
      <c r="D217" s="49">
        <v>1.6927850293281869E-2</v>
      </c>
      <c r="E217" s="49">
        <v>1.7674503399459876E-2</v>
      </c>
      <c r="F217" s="49">
        <v>1.478465769859252E-2</v>
      </c>
      <c r="G217" s="49">
        <v>2.0505959655372198E-2</v>
      </c>
      <c r="H217" s="49">
        <f>+CCB_CISS__2[[#This Row],[Indikator]]-SUM(CCB_CISS__2[[#This Row],[Pengemarkedet]:[Banksektoren]])</f>
        <v>-2.3356817333656313E-2</v>
      </c>
    </row>
    <row r="218" spans="1:8" x14ac:dyDescent="0.25">
      <c r="A218" s="6">
        <v>39117</v>
      </c>
      <c r="B218" s="49">
        <v>5.848648180989198E-2</v>
      </c>
      <c r="C218" s="49">
        <v>2.0508733901661951E-2</v>
      </c>
      <c r="D218" s="49">
        <v>1.4643152728922183E-2</v>
      </c>
      <c r="E218" s="49">
        <v>1.723281830918932E-2</v>
      </c>
      <c r="F218" s="49">
        <v>1.2177893810296846E-2</v>
      </c>
      <c r="G218" s="49">
        <v>1.5204595612856447E-2</v>
      </c>
      <c r="H218" s="49">
        <f>+CCB_CISS__2[[#This Row],[Indikator]]-SUM(CCB_CISS__2[[#This Row],[Pengemarkedet]:[Banksektoren]])</f>
        <v>-2.1280712553034778E-2</v>
      </c>
    </row>
    <row r="219" spans="1:8" x14ac:dyDescent="0.25">
      <c r="A219" s="6">
        <v>39124</v>
      </c>
      <c r="B219" s="49">
        <v>5.6894740530547411E-2</v>
      </c>
      <c r="C219" s="49">
        <v>1.8856042089171281E-2</v>
      </c>
      <c r="D219" s="49">
        <v>1.3430916287898395E-2</v>
      </c>
      <c r="E219" s="49">
        <v>2.0387995068956295E-2</v>
      </c>
      <c r="F219" s="49">
        <v>1.0175867766859584E-2</v>
      </c>
      <c r="G219" s="49">
        <v>1.4174279481898158E-2</v>
      </c>
      <c r="H219" s="49">
        <f>+CCB_CISS__2[[#This Row],[Indikator]]-SUM(CCB_CISS__2[[#This Row],[Pengemarkedet]:[Banksektoren]])</f>
        <v>-2.0130360164236305E-2</v>
      </c>
    </row>
    <row r="220" spans="1:8" x14ac:dyDescent="0.25">
      <c r="A220" s="6">
        <v>39131</v>
      </c>
      <c r="B220" s="49">
        <v>5.9211075406264288E-2</v>
      </c>
      <c r="C220" s="49">
        <v>1.9147432045311202E-2</v>
      </c>
      <c r="D220" s="49">
        <v>1.441586608894713E-2</v>
      </c>
      <c r="E220" s="49">
        <v>2.1781198423586196E-2</v>
      </c>
      <c r="F220" s="49">
        <v>1.4192346785828966E-2</v>
      </c>
      <c r="G220" s="49">
        <v>1.104314794205829E-2</v>
      </c>
      <c r="H220" s="49">
        <f>+CCB_CISS__2[[#This Row],[Indikator]]-SUM(CCB_CISS__2[[#This Row],[Pengemarkedet]:[Banksektoren]])</f>
        <v>-2.1368915879467501E-2</v>
      </c>
    </row>
    <row r="221" spans="1:8" x14ac:dyDescent="0.25">
      <c r="A221" s="6">
        <v>39138</v>
      </c>
      <c r="B221" s="49">
        <v>6.2793084756145645E-2</v>
      </c>
      <c r="C221" s="49">
        <v>1.8745653661706295E-2</v>
      </c>
      <c r="D221" s="49">
        <v>1.4720937339423E-2</v>
      </c>
      <c r="E221" s="49">
        <v>2.3123356965315933E-2</v>
      </c>
      <c r="F221" s="49">
        <v>1.3300797820634747E-2</v>
      </c>
      <c r="G221" s="49">
        <v>1.4271745857562808E-2</v>
      </c>
      <c r="H221" s="49">
        <f>+CCB_CISS__2[[#This Row],[Indikator]]-SUM(CCB_CISS__2[[#This Row],[Pengemarkedet]:[Banksektoren]])</f>
        <v>-2.1369406888497144E-2</v>
      </c>
    </row>
    <row r="222" spans="1:8" x14ac:dyDescent="0.25">
      <c r="A222" s="6">
        <v>39145</v>
      </c>
      <c r="B222" s="49">
        <v>8.5020031710891744E-2</v>
      </c>
      <c r="C222" s="49">
        <v>1.9348894598866222E-2</v>
      </c>
      <c r="D222" s="49">
        <v>1.7279523703390892E-2</v>
      </c>
      <c r="E222" s="49">
        <v>3.5765678129448752E-2</v>
      </c>
      <c r="F222" s="49">
        <v>1.683890638784178E-2</v>
      </c>
      <c r="G222" s="49">
        <v>2.2860998359837108E-2</v>
      </c>
      <c r="H222" s="49">
        <f>+CCB_CISS__2[[#This Row],[Indikator]]-SUM(CCB_CISS__2[[#This Row],[Pengemarkedet]:[Banksektoren]])</f>
        <v>-2.7073969468493025E-2</v>
      </c>
    </row>
    <row r="223" spans="1:8" x14ac:dyDescent="0.25">
      <c r="A223" s="6">
        <v>39152</v>
      </c>
      <c r="B223" s="49">
        <v>9.9808883552361394E-2</v>
      </c>
      <c r="C223" s="49">
        <v>2.0444315898459339E-2</v>
      </c>
      <c r="D223" s="49">
        <v>1.8931818480073519E-2</v>
      </c>
      <c r="E223" s="49">
        <v>4.6707082016605221E-2</v>
      </c>
      <c r="F223" s="49">
        <v>1.9320618014944314E-2</v>
      </c>
      <c r="G223" s="49">
        <v>2.7982174694047342E-2</v>
      </c>
      <c r="H223" s="49">
        <f>+CCB_CISS__2[[#This Row],[Indikator]]-SUM(CCB_CISS__2[[#This Row],[Pengemarkedet]:[Banksektoren]])</f>
        <v>-3.3577125551768339E-2</v>
      </c>
    </row>
    <row r="224" spans="1:8" x14ac:dyDescent="0.25">
      <c r="A224" s="6">
        <v>39159</v>
      </c>
      <c r="B224" s="49">
        <v>0.11181592709553009</v>
      </c>
      <c r="C224" s="49">
        <v>2.3697155190725575E-2</v>
      </c>
      <c r="D224" s="49">
        <v>1.9525368468180419E-2</v>
      </c>
      <c r="E224" s="49">
        <v>5.907221933041315E-2</v>
      </c>
      <c r="F224" s="49">
        <v>1.7593697801164938E-2</v>
      </c>
      <c r="G224" s="49">
        <v>3.308428642945254E-2</v>
      </c>
      <c r="H224" s="49">
        <f>+CCB_CISS__2[[#This Row],[Indikator]]-SUM(CCB_CISS__2[[#This Row],[Pengemarkedet]:[Banksektoren]])</f>
        <v>-4.1156800124406534E-2</v>
      </c>
    </row>
    <row r="225" spans="1:8" x14ac:dyDescent="0.25">
      <c r="A225" s="6">
        <v>39166</v>
      </c>
      <c r="B225" s="49">
        <v>0.12187123219964915</v>
      </c>
      <c r="C225" s="49">
        <v>2.5007203833005649E-2</v>
      </c>
      <c r="D225" s="49">
        <v>2.2359792859422939E-2</v>
      </c>
      <c r="E225" s="49">
        <v>7.0118954929390409E-2</v>
      </c>
      <c r="F225" s="49">
        <v>1.9719353309929449E-2</v>
      </c>
      <c r="G225" s="49">
        <v>3.5185624354554905E-2</v>
      </c>
      <c r="H225" s="49">
        <f>+CCB_CISS__2[[#This Row],[Indikator]]-SUM(CCB_CISS__2[[#This Row],[Pengemarkedet]:[Banksektoren]])</f>
        <v>-5.0519697086654186E-2</v>
      </c>
    </row>
    <row r="226" spans="1:8" x14ac:dyDescent="0.25">
      <c r="A226" s="6">
        <v>39173</v>
      </c>
      <c r="B226" s="49">
        <v>0.10899058659988728</v>
      </c>
      <c r="C226" s="49">
        <v>2.4010607030171265E-2</v>
      </c>
      <c r="D226" s="49">
        <v>2.1244711921203609E-2</v>
      </c>
      <c r="E226" s="49">
        <v>6.6819715847376726E-2</v>
      </c>
      <c r="F226" s="49">
        <v>1.5134777704488914E-2</v>
      </c>
      <c r="G226" s="49">
        <v>3.4752479083864175E-2</v>
      </c>
      <c r="H226" s="49">
        <f>+CCB_CISS__2[[#This Row],[Indikator]]-SUM(CCB_CISS__2[[#This Row],[Pengemarkedet]:[Banksektoren]])</f>
        <v>-5.29717049872174E-2</v>
      </c>
    </row>
    <row r="227" spans="1:8" x14ac:dyDescent="0.25">
      <c r="A227" s="6">
        <v>39180</v>
      </c>
      <c r="B227" s="49">
        <v>9.8994704300784997E-2</v>
      </c>
      <c r="C227" s="49">
        <v>2.2568601396582375E-2</v>
      </c>
      <c r="D227" s="49">
        <v>2.0883571268645245E-2</v>
      </c>
      <c r="E227" s="49">
        <v>5.8444998879000482E-2</v>
      </c>
      <c r="F227" s="49">
        <v>1.4715036888203008E-2</v>
      </c>
      <c r="G227" s="49">
        <v>3.4967901050933205E-2</v>
      </c>
      <c r="H227" s="49">
        <f>+CCB_CISS__2[[#This Row],[Indikator]]-SUM(CCB_CISS__2[[#This Row],[Pengemarkedet]:[Banksektoren]])</f>
        <v>-5.2585405182579315E-2</v>
      </c>
    </row>
    <row r="228" spans="1:8" x14ac:dyDescent="0.25">
      <c r="A228" s="6">
        <v>39187</v>
      </c>
      <c r="B228" s="49">
        <v>8.9705771104772125E-2</v>
      </c>
      <c r="C228" s="49">
        <v>1.9860408225237179E-2</v>
      </c>
      <c r="D228" s="49">
        <v>2.1576894634941793E-2</v>
      </c>
      <c r="E228" s="49">
        <v>5.3879741724624119E-2</v>
      </c>
      <c r="F228" s="49">
        <v>1.2796970113996792E-2</v>
      </c>
      <c r="G228" s="49">
        <v>3.2558485213974191E-2</v>
      </c>
      <c r="H228" s="49">
        <f>+CCB_CISS__2[[#This Row],[Indikator]]-SUM(CCB_CISS__2[[#This Row],[Pengemarkedet]:[Banksektoren]])</f>
        <v>-5.0966728808001932E-2</v>
      </c>
    </row>
    <row r="229" spans="1:8" x14ac:dyDescent="0.25">
      <c r="A229" s="6">
        <v>39194</v>
      </c>
      <c r="B229" s="49">
        <v>7.9174551789188585E-2</v>
      </c>
      <c r="C229" s="49">
        <v>1.9169399302348816E-2</v>
      </c>
      <c r="D229" s="49">
        <v>1.9836674720982401E-2</v>
      </c>
      <c r="E229" s="49">
        <v>4.2959250440847023E-2</v>
      </c>
      <c r="F229" s="49">
        <v>1.2548562946138139E-2</v>
      </c>
      <c r="G229" s="49">
        <v>3.0035321702439666E-2</v>
      </c>
      <c r="H229" s="49">
        <f>+CCB_CISS__2[[#This Row],[Indikator]]-SUM(CCB_CISS__2[[#This Row],[Pengemarkedet]:[Banksektoren]])</f>
        <v>-4.5374657323567449E-2</v>
      </c>
    </row>
    <row r="230" spans="1:8" x14ac:dyDescent="0.25">
      <c r="A230" s="6">
        <v>39201</v>
      </c>
      <c r="B230" s="49">
        <v>6.8644868359222525E-2</v>
      </c>
      <c r="C230" s="49">
        <v>1.9045346823457328E-2</v>
      </c>
      <c r="D230" s="49">
        <v>1.902814675427883E-2</v>
      </c>
      <c r="E230" s="49">
        <v>3.3315299220910997E-2</v>
      </c>
      <c r="F230" s="49">
        <v>1.270163697064668E-2</v>
      </c>
      <c r="G230" s="49">
        <v>2.3656945833687118E-2</v>
      </c>
      <c r="H230" s="49">
        <f>+CCB_CISS__2[[#This Row],[Indikator]]-SUM(CCB_CISS__2[[#This Row],[Pengemarkedet]:[Banksektoren]])</f>
        <v>-3.9102507243758425E-2</v>
      </c>
    </row>
    <row r="231" spans="1:8" x14ac:dyDescent="0.25">
      <c r="A231" s="6">
        <v>39208</v>
      </c>
      <c r="B231" s="49">
        <v>6.7167875838843774E-2</v>
      </c>
      <c r="C231" s="49">
        <v>1.9226031791644879E-2</v>
      </c>
      <c r="D231" s="49">
        <v>2.0622182256269904E-2</v>
      </c>
      <c r="E231" s="49">
        <v>3.2617142957030526E-2</v>
      </c>
      <c r="F231" s="49">
        <v>8.3101986670228341E-3</v>
      </c>
      <c r="G231" s="49">
        <v>2.320884085542432E-2</v>
      </c>
      <c r="H231" s="49">
        <f>+CCB_CISS__2[[#This Row],[Indikator]]-SUM(CCB_CISS__2[[#This Row],[Pengemarkedet]:[Banksektoren]])</f>
        <v>-3.6816520688548682E-2</v>
      </c>
    </row>
    <row r="232" spans="1:8" x14ac:dyDescent="0.25">
      <c r="A232" s="6">
        <v>39215</v>
      </c>
      <c r="B232" s="49">
        <v>6.5751585497923537E-2</v>
      </c>
      <c r="C232" s="49">
        <v>1.9198074123355838E-2</v>
      </c>
      <c r="D232" s="49">
        <v>1.945064389865326E-2</v>
      </c>
      <c r="E232" s="49">
        <v>2.6158037883650485E-2</v>
      </c>
      <c r="F232" s="49">
        <v>8.3407332927180004E-3</v>
      </c>
      <c r="G232" s="49">
        <v>2.4784524410729081E-2</v>
      </c>
      <c r="H232" s="49">
        <f>+CCB_CISS__2[[#This Row],[Indikator]]-SUM(CCB_CISS__2[[#This Row],[Pengemarkedet]:[Banksektoren]])</f>
        <v>-3.2180428111183129E-2</v>
      </c>
    </row>
    <row r="233" spans="1:8" x14ac:dyDescent="0.25">
      <c r="A233" s="6">
        <v>39222</v>
      </c>
      <c r="B233" s="49">
        <v>7.2935948578216878E-2</v>
      </c>
      <c r="C233" s="49">
        <v>2.0195030245955467E-2</v>
      </c>
      <c r="D233" s="49">
        <v>2.2218535878816351E-2</v>
      </c>
      <c r="E233" s="49">
        <v>2.7996284286166278E-2</v>
      </c>
      <c r="F233" s="49">
        <v>6.8885106841757669E-3</v>
      </c>
      <c r="G233" s="49">
        <v>2.9218079754899443E-2</v>
      </c>
      <c r="H233" s="49">
        <f>+CCB_CISS__2[[#This Row],[Indikator]]-SUM(CCB_CISS__2[[#This Row],[Pengemarkedet]:[Banksektoren]])</f>
        <v>-3.3580492271796436E-2</v>
      </c>
    </row>
    <row r="234" spans="1:8" x14ac:dyDescent="0.25">
      <c r="A234" s="6">
        <v>39229</v>
      </c>
      <c r="B234" s="49">
        <v>7.3454709280373343E-2</v>
      </c>
      <c r="C234" s="49">
        <v>1.9707835098817267E-2</v>
      </c>
      <c r="D234" s="49">
        <v>2.1414476509061284E-2</v>
      </c>
      <c r="E234" s="49">
        <v>2.9699969636245098E-2</v>
      </c>
      <c r="F234" s="49">
        <v>7.5589094351774869E-3</v>
      </c>
      <c r="G234" s="49">
        <v>2.8345930708776671E-2</v>
      </c>
      <c r="H234" s="49">
        <f>+CCB_CISS__2[[#This Row],[Indikator]]-SUM(CCB_CISS__2[[#This Row],[Pengemarkedet]:[Banksektoren]])</f>
        <v>-3.3272412107704458E-2</v>
      </c>
    </row>
    <row r="235" spans="1:8" x14ac:dyDescent="0.25">
      <c r="A235" s="6">
        <v>39236</v>
      </c>
      <c r="B235" s="49">
        <v>7.1759718535609904E-2</v>
      </c>
      <c r="C235" s="49">
        <v>1.8965996454624559E-2</v>
      </c>
      <c r="D235" s="49">
        <v>1.9321570632042654E-2</v>
      </c>
      <c r="E235" s="49">
        <v>2.9187286932243678E-2</v>
      </c>
      <c r="F235" s="49">
        <v>8.1218566719359203E-3</v>
      </c>
      <c r="G235" s="49">
        <v>2.7302859690797699E-2</v>
      </c>
      <c r="H235" s="49">
        <f>+CCB_CISS__2[[#This Row],[Indikator]]-SUM(CCB_CISS__2[[#This Row],[Pengemarkedet]:[Banksektoren]])</f>
        <v>-3.11398518460346E-2</v>
      </c>
    </row>
    <row r="236" spans="1:8" x14ac:dyDescent="0.25">
      <c r="A236" s="6">
        <v>39243</v>
      </c>
      <c r="B236" s="49">
        <v>8.4381946878084008E-2</v>
      </c>
      <c r="C236" s="49">
        <v>2.1486996929129761E-2</v>
      </c>
      <c r="D236" s="49">
        <v>2.3273329235852347E-2</v>
      </c>
      <c r="E236" s="49">
        <v>3.6757579638680503E-2</v>
      </c>
      <c r="F236" s="49">
        <v>8.0892125321955343E-3</v>
      </c>
      <c r="G236" s="49">
        <v>3.17176234003783E-2</v>
      </c>
      <c r="H236" s="49">
        <f>+CCB_CISS__2[[#This Row],[Indikator]]-SUM(CCB_CISS__2[[#This Row],[Pengemarkedet]:[Banksektoren]])</f>
        <v>-3.6942794858152439E-2</v>
      </c>
    </row>
    <row r="237" spans="1:8" x14ac:dyDescent="0.25">
      <c r="A237" s="6">
        <v>39250</v>
      </c>
      <c r="B237" s="49">
        <v>9.0804998887273808E-2</v>
      </c>
      <c r="C237" s="49">
        <v>2.2483424297317832E-2</v>
      </c>
      <c r="D237" s="49">
        <v>2.3178261506132697E-2</v>
      </c>
      <c r="E237" s="49">
        <v>4.0746273492592147E-2</v>
      </c>
      <c r="F237" s="49">
        <v>1.2057419404519858E-2</v>
      </c>
      <c r="G237" s="49">
        <v>3.2294947725792666E-2</v>
      </c>
      <c r="H237" s="49">
        <f>+CCB_CISS__2[[#This Row],[Indikator]]-SUM(CCB_CISS__2[[#This Row],[Pengemarkedet]:[Banksektoren]])</f>
        <v>-3.9955327539081403E-2</v>
      </c>
    </row>
    <row r="238" spans="1:8" x14ac:dyDescent="0.25">
      <c r="A238" s="6">
        <v>39257</v>
      </c>
      <c r="B238" s="49">
        <v>0.10279631870489632</v>
      </c>
      <c r="C238" s="49">
        <v>2.5727645230526439E-2</v>
      </c>
      <c r="D238" s="49">
        <v>2.5663893724166789E-2</v>
      </c>
      <c r="E238" s="49">
        <v>3.985021647634418E-2</v>
      </c>
      <c r="F238" s="49">
        <v>1.5850986940683095E-2</v>
      </c>
      <c r="G238" s="49">
        <v>3.8943404322725771E-2</v>
      </c>
      <c r="H238" s="49">
        <f>+CCB_CISS__2[[#This Row],[Indikator]]-SUM(CCB_CISS__2[[#This Row],[Pengemarkedet]:[Banksektoren]])</f>
        <v>-4.3239827989549964E-2</v>
      </c>
    </row>
    <row r="239" spans="1:8" x14ac:dyDescent="0.25">
      <c r="A239" s="6">
        <v>39264</v>
      </c>
      <c r="B239" s="49">
        <v>0.10446591713492756</v>
      </c>
      <c r="C239" s="49">
        <v>2.6326895925875022E-2</v>
      </c>
      <c r="D239" s="49">
        <v>2.6692124054390535E-2</v>
      </c>
      <c r="E239" s="49">
        <v>4.0673652376332872E-2</v>
      </c>
      <c r="F239" s="49">
        <v>1.6101515551389483E-2</v>
      </c>
      <c r="G239" s="49">
        <v>3.8970575915728778E-2</v>
      </c>
      <c r="H239" s="49">
        <f>+CCB_CISS__2[[#This Row],[Indikator]]-SUM(CCB_CISS__2[[#This Row],[Pengemarkedet]:[Banksektoren]])</f>
        <v>-4.4298846688789112E-2</v>
      </c>
    </row>
    <row r="240" spans="1:8" x14ac:dyDescent="0.25">
      <c r="A240" s="6">
        <v>39271</v>
      </c>
      <c r="B240" s="49">
        <v>0.10363582591267709</v>
      </c>
      <c r="C240" s="49">
        <v>2.7310180034010395E-2</v>
      </c>
      <c r="D240" s="49">
        <v>2.6778218798534842E-2</v>
      </c>
      <c r="E240" s="49">
        <v>3.6727563279754266E-2</v>
      </c>
      <c r="F240" s="49">
        <v>1.767090542751179E-2</v>
      </c>
      <c r="G240" s="49">
        <v>3.8913291369915927E-2</v>
      </c>
      <c r="H240" s="49">
        <f>+CCB_CISS__2[[#This Row],[Indikator]]-SUM(CCB_CISS__2[[#This Row],[Pengemarkedet]:[Banksektoren]])</f>
        <v>-4.3764332997050126E-2</v>
      </c>
    </row>
    <row r="241" spans="1:8" x14ac:dyDescent="0.25">
      <c r="A241" s="6">
        <v>39278</v>
      </c>
      <c r="B241" s="49">
        <v>9.7815215971373742E-2</v>
      </c>
      <c r="C241" s="49">
        <v>2.7472854166643666E-2</v>
      </c>
      <c r="D241" s="49">
        <v>2.728824510413546E-2</v>
      </c>
      <c r="E241" s="49">
        <v>3.3753016405524694E-2</v>
      </c>
      <c r="F241" s="49">
        <v>1.5229325118121289E-2</v>
      </c>
      <c r="G241" s="49">
        <v>3.6611055870024216E-2</v>
      </c>
      <c r="H241" s="49">
        <f>+CCB_CISS__2[[#This Row],[Indikator]]-SUM(CCB_CISS__2[[#This Row],[Pengemarkedet]:[Banksektoren]])</f>
        <v>-4.2539280693075582E-2</v>
      </c>
    </row>
    <row r="242" spans="1:8" x14ac:dyDescent="0.25">
      <c r="A242" s="6">
        <v>39285</v>
      </c>
      <c r="B242" s="49">
        <v>8.9066304599008383E-2</v>
      </c>
      <c r="C242" s="49">
        <v>2.5801026515762542E-2</v>
      </c>
      <c r="D242" s="49">
        <v>2.7775846560978631E-2</v>
      </c>
      <c r="E242" s="49">
        <v>3.3811249565276633E-2</v>
      </c>
      <c r="F242" s="49">
        <v>1.0180957302403237E-2</v>
      </c>
      <c r="G242" s="49">
        <v>3.2577701702270846E-2</v>
      </c>
      <c r="H242" s="49">
        <f>+CCB_CISS__2[[#This Row],[Indikator]]-SUM(CCB_CISS__2[[#This Row],[Pengemarkedet]:[Banksektoren]])</f>
        <v>-4.10804770476835E-2</v>
      </c>
    </row>
    <row r="243" spans="1:8" x14ac:dyDescent="0.25">
      <c r="A243" s="6">
        <v>39292</v>
      </c>
      <c r="B243" s="49">
        <v>0.12363827424418722</v>
      </c>
      <c r="C243" s="49">
        <v>3.2867827362284364E-2</v>
      </c>
      <c r="D243" s="49">
        <v>3.3707963424247298E-2</v>
      </c>
      <c r="E243" s="49">
        <v>4.9064076489167441E-2</v>
      </c>
      <c r="F243" s="49">
        <v>1.8024012194127081E-2</v>
      </c>
      <c r="G243" s="49">
        <v>4.7766100474827523E-2</v>
      </c>
      <c r="H243" s="49">
        <f>+CCB_CISS__2[[#This Row],[Indikator]]-SUM(CCB_CISS__2[[#This Row],[Pengemarkedet]:[Banksektoren]])</f>
        <v>-5.7791705700466489E-2</v>
      </c>
    </row>
    <row r="244" spans="1:8" x14ac:dyDescent="0.25">
      <c r="A244" s="6">
        <v>39299</v>
      </c>
      <c r="B244" s="49">
        <v>0.14752034434741351</v>
      </c>
      <c r="C244" s="49">
        <v>3.4566104953246107E-2</v>
      </c>
      <c r="D244" s="49">
        <v>3.6794576295988576E-2</v>
      </c>
      <c r="E244" s="49">
        <v>6.3346773099255876E-2</v>
      </c>
      <c r="F244" s="49">
        <v>2.2833999565578869E-2</v>
      </c>
      <c r="G244" s="49">
        <v>6.0127921780302004E-2</v>
      </c>
      <c r="H244" s="49">
        <f>+CCB_CISS__2[[#This Row],[Indikator]]-SUM(CCB_CISS__2[[#This Row],[Pengemarkedet]:[Banksektoren]])</f>
        <v>-7.0149031346957935E-2</v>
      </c>
    </row>
    <row r="245" spans="1:8" x14ac:dyDescent="0.25">
      <c r="A245" s="6">
        <v>39306</v>
      </c>
      <c r="B245" s="49">
        <v>0.19101493009274839</v>
      </c>
      <c r="C245" s="49">
        <v>4.4228270560154215E-2</v>
      </c>
      <c r="D245" s="49">
        <v>4.2167244765331915E-2</v>
      </c>
      <c r="E245" s="49">
        <v>8.527292497607955E-2</v>
      </c>
      <c r="F245" s="49">
        <v>2.8441947097389439E-2</v>
      </c>
      <c r="G245" s="49">
        <v>8.147956071890744E-2</v>
      </c>
      <c r="H245" s="49">
        <f>+CCB_CISS__2[[#This Row],[Indikator]]-SUM(CCB_CISS__2[[#This Row],[Pengemarkedet]:[Banksektoren]])</f>
        <v>-9.0575018025114196E-2</v>
      </c>
    </row>
    <row r="246" spans="1:8" x14ac:dyDescent="0.25">
      <c r="A246" s="6">
        <v>39313</v>
      </c>
      <c r="B246" s="49">
        <v>0.24430681889380026</v>
      </c>
      <c r="C246" s="49">
        <v>5.5341199992415387E-2</v>
      </c>
      <c r="D246" s="49">
        <v>4.8768407554859575E-2</v>
      </c>
      <c r="E246" s="49">
        <v>0.11178689125758028</v>
      </c>
      <c r="F246" s="49">
        <v>4.0084536868997517E-2</v>
      </c>
      <c r="G246" s="49">
        <v>0.10456978829391941</v>
      </c>
      <c r="H246" s="49">
        <f>+CCB_CISS__2[[#This Row],[Indikator]]-SUM(CCB_CISS__2[[#This Row],[Pengemarkedet]:[Banksektoren]])</f>
        <v>-0.1162440050739719</v>
      </c>
    </row>
    <row r="247" spans="1:8" x14ac:dyDescent="0.25">
      <c r="A247" s="6">
        <v>39320</v>
      </c>
      <c r="B247" s="49">
        <v>0.2859572704424902</v>
      </c>
      <c r="C247" s="49">
        <v>6.2591709842970106E-2</v>
      </c>
      <c r="D247" s="49">
        <v>5.3228206010456275E-2</v>
      </c>
      <c r="E247" s="49">
        <v>0.12385465614879104</v>
      </c>
      <c r="F247" s="49">
        <v>4.0160581088333716E-2</v>
      </c>
      <c r="G247" s="49">
        <v>0.13454937449809962</v>
      </c>
      <c r="H247" s="49">
        <f>+CCB_CISS__2[[#This Row],[Indikator]]-SUM(CCB_CISS__2[[#This Row],[Pengemarkedet]:[Banksektoren]])</f>
        <v>-0.12842725714616054</v>
      </c>
    </row>
    <row r="248" spans="1:8" x14ac:dyDescent="0.25">
      <c r="A248" s="6">
        <v>39327</v>
      </c>
      <c r="B248" s="49">
        <v>0.32022812846267529</v>
      </c>
      <c r="C248" s="49">
        <v>7.178180629682189E-2</v>
      </c>
      <c r="D248" s="49">
        <v>5.4682633234058725E-2</v>
      </c>
      <c r="E248" s="49">
        <v>0.13272809750062264</v>
      </c>
      <c r="F248" s="49">
        <v>3.7383259138903092E-2</v>
      </c>
      <c r="G248" s="49">
        <v>0.15902909901631074</v>
      </c>
      <c r="H248" s="49">
        <f>+CCB_CISS__2[[#This Row],[Indikator]]-SUM(CCB_CISS__2[[#This Row],[Pengemarkedet]:[Banksektoren]])</f>
        <v>-0.13537676672404181</v>
      </c>
    </row>
    <row r="249" spans="1:8" x14ac:dyDescent="0.25">
      <c r="A249" s="6">
        <v>39334</v>
      </c>
      <c r="B249" s="49">
        <v>0.31728627923220143</v>
      </c>
      <c r="C249" s="49">
        <v>7.1243096308116358E-2</v>
      </c>
      <c r="D249" s="49">
        <v>5.131937246394426E-2</v>
      </c>
      <c r="E249" s="49">
        <v>0.12990897938179757</v>
      </c>
      <c r="F249" s="49">
        <v>3.1093640210416926E-2</v>
      </c>
      <c r="G249" s="49">
        <v>0.16120311227951239</v>
      </c>
      <c r="H249" s="49">
        <f>+CCB_CISS__2[[#This Row],[Indikator]]-SUM(CCB_CISS__2[[#This Row],[Pengemarkedet]:[Banksektoren]])</f>
        <v>-0.1274819214115861</v>
      </c>
    </row>
    <row r="250" spans="1:8" x14ac:dyDescent="0.25">
      <c r="A250" s="6">
        <v>39341</v>
      </c>
      <c r="B250" s="49">
        <v>0.30727162855863971</v>
      </c>
      <c r="C250" s="49">
        <v>6.9157656619811672E-2</v>
      </c>
      <c r="D250" s="49">
        <v>4.9200128265790892E-2</v>
      </c>
      <c r="E250" s="49">
        <v>0.12538957221843472</v>
      </c>
      <c r="F250" s="49">
        <v>2.8027425502177176E-2</v>
      </c>
      <c r="G250" s="49">
        <v>0.16231340952487022</v>
      </c>
      <c r="H250" s="49">
        <f>+CCB_CISS__2[[#This Row],[Indikator]]-SUM(CCB_CISS__2[[#This Row],[Pengemarkedet]:[Banksektoren]])</f>
        <v>-0.12681656357244497</v>
      </c>
    </row>
    <row r="251" spans="1:8" x14ac:dyDescent="0.25">
      <c r="A251" s="6">
        <v>39348</v>
      </c>
      <c r="B251" s="49">
        <v>0.28994394930024919</v>
      </c>
      <c r="C251" s="49">
        <v>6.7553601502859134E-2</v>
      </c>
      <c r="D251" s="49">
        <v>5.0312915106865322E-2</v>
      </c>
      <c r="E251" s="49">
        <v>0.12208294045346152</v>
      </c>
      <c r="F251" s="49">
        <v>3.1804326019659872E-2</v>
      </c>
      <c r="G251" s="49">
        <v>0.15142960029678859</v>
      </c>
      <c r="H251" s="49">
        <f>+CCB_CISS__2[[#This Row],[Indikator]]-SUM(CCB_CISS__2[[#This Row],[Pengemarkedet]:[Banksektoren]])</f>
        <v>-0.13323943407938527</v>
      </c>
    </row>
    <row r="252" spans="1:8" x14ac:dyDescent="0.25">
      <c r="A252" s="6">
        <v>39355</v>
      </c>
      <c r="B252" s="49">
        <v>0.26816171861299154</v>
      </c>
      <c r="C252" s="49">
        <v>6.3770801057257243E-2</v>
      </c>
      <c r="D252" s="49">
        <v>4.8570053862420165E-2</v>
      </c>
      <c r="E252" s="49">
        <v>0.11428366000217108</v>
      </c>
      <c r="F252" s="49">
        <v>3.5770125570618629E-2</v>
      </c>
      <c r="G252" s="49">
        <v>0.14005248809900372</v>
      </c>
      <c r="H252" s="49">
        <f>+CCB_CISS__2[[#This Row],[Indikator]]-SUM(CCB_CISS__2[[#This Row],[Pengemarkedet]:[Banksektoren]])</f>
        <v>-0.13428540997847932</v>
      </c>
    </row>
    <row r="253" spans="1:8" x14ac:dyDescent="0.25">
      <c r="A253" s="6">
        <v>39362</v>
      </c>
      <c r="B253" s="49">
        <v>0.25204418966176434</v>
      </c>
      <c r="C253" s="49">
        <v>6.0417922687172984E-2</v>
      </c>
      <c r="D253" s="49">
        <v>4.6668539481849979E-2</v>
      </c>
      <c r="E253" s="49">
        <v>0.10178704692205973</v>
      </c>
      <c r="F253" s="49">
        <v>4.0177925531819141E-2</v>
      </c>
      <c r="G253" s="49">
        <v>0.1390291238090717</v>
      </c>
      <c r="H253" s="49">
        <f>+CCB_CISS__2[[#This Row],[Indikator]]-SUM(CCB_CISS__2[[#This Row],[Pengemarkedet]:[Banksektoren]])</f>
        <v>-0.13603636877020919</v>
      </c>
    </row>
    <row r="254" spans="1:8" x14ac:dyDescent="0.25">
      <c r="A254" s="6">
        <v>39369</v>
      </c>
      <c r="B254" s="49">
        <v>0.23684282162364956</v>
      </c>
      <c r="C254" s="49">
        <v>6.0879959441530442E-2</v>
      </c>
      <c r="D254" s="49">
        <v>4.6571780594754468E-2</v>
      </c>
      <c r="E254" s="49">
        <v>8.6007961413083936E-2</v>
      </c>
      <c r="F254" s="49">
        <v>3.9012604123164624E-2</v>
      </c>
      <c r="G254" s="49">
        <v>0.1374100687690501</v>
      </c>
      <c r="H254" s="49">
        <f>+CCB_CISS__2[[#This Row],[Indikator]]-SUM(CCB_CISS__2[[#This Row],[Pengemarkedet]:[Banksektoren]])</f>
        <v>-0.133039552717934</v>
      </c>
    </row>
    <row r="255" spans="1:8" x14ac:dyDescent="0.25">
      <c r="A255" s="6">
        <v>39376</v>
      </c>
      <c r="B255" s="49">
        <v>0.20815602724236504</v>
      </c>
      <c r="C255" s="49">
        <v>5.770527638222931E-2</v>
      </c>
      <c r="D255" s="49">
        <v>4.3124728090200848E-2</v>
      </c>
      <c r="E255" s="49">
        <v>7.004291195126254E-2</v>
      </c>
      <c r="F255" s="49">
        <v>2.8629377148900046E-2</v>
      </c>
      <c r="G255" s="49">
        <v>0.12695697232062944</v>
      </c>
      <c r="H255" s="49">
        <f>+CCB_CISS__2[[#This Row],[Indikator]]-SUM(CCB_CISS__2[[#This Row],[Pengemarkedet]:[Banksektoren]])</f>
        <v>-0.11830323865085712</v>
      </c>
    </row>
    <row r="256" spans="1:8" x14ac:dyDescent="0.25">
      <c r="A256" s="6">
        <v>39383</v>
      </c>
      <c r="B256" s="49">
        <v>0.21049866617891091</v>
      </c>
      <c r="C256" s="49">
        <v>6.3711724219780386E-2</v>
      </c>
      <c r="D256" s="49">
        <v>4.804339708257286E-2</v>
      </c>
      <c r="E256" s="49">
        <v>7.4076070284461726E-2</v>
      </c>
      <c r="F256" s="49">
        <v>3.1068841130153485E-2</v>
      </c>
      <c r="G256" s="49">
        <v>0.12666520628819111</v>
      </c>
      <c r="H256" s="49">
        <f>+CCB_CISS__2[[#This Row],[Indikator]]-SUM(CCB_CISS__2[[#This Row],[Pengemarkedet]:[Banksektoren]])</f>
        <v>-0.13306657282624865</v>
      </c>
    </row>
    <row r="257" spans="1:8" x14ac:dyDescent="0.25">
      <c r="A257" s="6">
        <v>39390</v>
      </c>
      <c r="B257" s="49">
        <v>0.21771093224158924</v>
      </c>
      <c r="C257" s="49">
        <v>6.7899408883698081E-2</v>
      </c>
      <c r="D257" s="49">
        <v>5.1116102026895711E-2</v>
      </c>
      <c r="E257" s="49">
        <v>8.1106889454079165E-2</v>
      </c>
      <c r="F257" s="49">
        <v>3.3392987699419077E-2</v>
      </c>
      <c r="G257" s="49">
        <v>0.12880150804777285</v>
      </c>
      <c r="H257" s="49">
        <f>+CCB_CISS__2[[#This Row],[Indikator]]-SUM(CCB_CISS__2[[#This Row],[Pengemarkedet]:[Banksektoren]])</f>
        <v>-0.14460596387027561</v>
      </c>
    </row>
    <row r="258" spans="1:8" x14ac:dyDescent="0.25">
      <c r="A258" s="6">
        <v>39397</v>
      </c>
      <c r="B258" s="49">
        <v>0.22492825607305661</v>
      </c>
      <c r="C258" s="49">
        <v>6.5767168471909873E-2</v>
      </c>
      <c r="D258" s="49">
        <v>5.1599201514801477E-2</v>
      </c>
      <c r="E258" s="49">
        <v>9.0619749959872917E-2</v>
      </c>
      <c r="F258" s="49">
        <v>3.3396247240558966E-2</v>
      </c>
      <c r="G258" s="49">
        <v>0.13246274905977823</v>
      </c>
      <c r="H258" s="49">
        <f>+CCB_CISS__2[[#This Row],[Indikator]]-SUM(CCB_CISS__2[[#This Row],[Pengemarkedet]:[Banksektoren]])</f>
        <v>-0.14891686017386485</v>
      </c>
    </row>
    <row r="259" spans="1:8" x14ac:dyDescent="0.25">
      <c r="A259" s="6">
        <v>39404</v>
      </c>
      <c r="B259" s="49">
        <v>0.23296427056176811</v>
      </c>
      <c r="C259" s="49">
        <v>6.614789319649432E-2</v>
      </c>
      <c r="D259" s="49">
        <v>4.7803426495485836E-2</v>
      </c>
      <c r="E259" s="49">
        <v>0.10369348461817114</v>
      </c>
      <c r="F259" s="49">
        <v>4.6016502638914838E-2</v>
      </c>
      <c r="G259" s="49">
        <v>0.13817581689627828</v>
      </c>
      <c r="H259" s="49">
        <f>+CCB_CISS__2[[#This Row],[Indikator]]-SUM(CCB_CISS__2[[#This Row],[Pengemarkedet]:[Banksektoren]])</f>
        <v>-0.16887285328357632</v>
      </c>
    </row>
    <row r="260" spans="1:8" x14ac:dyDescent="0.25">
      <c r="A260" s="6">
        <v>39411</v>
      </c>
      <c r="B260" s="49">
        <v>0.24622249209227126</v>
      </c>
      <c r="C260" s="49">
        <v>6.4001254770199079E-2</v>
      </c>
      <c r="D260" s="49">
        <v>4.5498268789327057E-2</v>
      </c>
      <c r="E260" s="49">
        <v>0.11214394492735212</v>
      </c>
      <c r="F260" s="49">
        <v>4.0699279229496552E-2</v>
      </c>
      <c r="G260" s="49">
        <v>0.14780591357420839</v>
      </c>
      <c r="H260" s="49">
        <f>+CCB_CISS__2[[#This Row],[Indikator]]-SUM(CCB_CISS__2[[#This Row],[Pengemarkedet]:[Banksektoren]])</f>
        <v>-0.16392616919831199</v>
      </c>
    </row>
    <row r="261" spans="1:8" x14ac:dyDescent="0.25">
      <c r="A261" s="6">
        <v>39418</v>
      </c>
      <c r="B261" s="49">
        <v>0.26984453737115632</v>
      </c>
      <c r="C261" s="49">
        <v>6.9257235543630585E-2</v>
      </c>
      <c r="D261" s="49">
        <v>5.1463265726463189E-2</v>
      </c>
      <c r="E261" s="49">
        <v>0.12453470691438773</v>
      </c>
      <c r="F261" s="49">
        <v>4.7783014150931856E-2</v>
      </c>
      <c r="G261" s="49">
        <v>0.15987116964836739</v>
      </c>
      <c r="H261" s="49">
        <f>+CCB_CISS__2[[#This Row],[Indikator]]-SUM(CCB_CISS__2[[#This Row],[Pengemarkedet]:[Banksektoren]])</f>
        <v>-0.18306485461262439</v>
      </c>
    </row>
    <row r="262" spans="1:8" x14ac:dyDescent="0.25">
      <c r="A262" s="6">
        <v>39425</v>
      </c>
      <c r="B262" s="49">
        <v>0.27724754100337057</v>
      </c>
      <c r="C262" s="49">
        <v>7.2006827797504433E-2</v>
      </c>
      <c r="D262" s="49">
        <v>5.558206778335191E-2</v>
      </c>
      <c r="E262" s="49">
        <v>0.12862339440411724</v>
      </c>
      <c r="F262" s="49">
        <v>5.3900117161826744E-2</v>
      </c>
      <c r="G262" s="49">
        <v>0.16001109777812955</v>
      </c>
      <c r="H262" s="49">
        <f>+CCB_CISS__2[[#This Row],[Indikator]]-SUM(CCB_CISS__2[[#This Row],[Pengemarkedet]:[Banksektoren]])</f>
        <v>-0.19287596392155931</v>
      </c>
    </row>
    <row r="263" spans="1:8" x14ac:dyDescent="0.25">
      <c r="A263" s="6">
        <v>39432</v>
      </c>
      <c r="B263" s="49">
        <v>0.27386585653686674</v>
      </c>
      <c r="C263" s="49">
        <v>6.9208654137386874E-2</v>
      </c>
      <c r="D263" s="49">
        <v>5.9603444134469413E-2</v>
      </c>
      <c r="E263" s="49">
        <v>0.1213729275702552</v>
      </c>
      <c r="F263" s="49">
        <v>5.0531989893397529E-2</v>
      </c>
      <c r="G263" s="49">
        <v>0.15666236586764476</v>
      </c>
      <c r="H263" s="49">
        <f>+CCB_CISS__2[[#This Row],[Indikator]]-SUM(CCB_CISS__2[[#This Row],[Pengemarkedet]:[Banksektoren]])</f>
        <v>-0.18351352506628704</v>
      </c>
    </row>
    <row r="264" spans="1:8" x14ac:dyDescent="0.25">
      <c r="A264" s="6">
        <v>39439</v>
      </c>
      <c r="B264" s="49">
        <v>0.24763835755370711</v>
      </c>
      <c r="C264" s="49">
        <v>6.5769502282151754E-2</v>
      </c>
      <c r="D264" s="49">
        <v>5.4019596189281774E-2</v>
      </c>
      <c r="E264" s="49">
        <v>0.10905366151974359</v>
      </c>
      <c r="F264" s="49">
        <v>5.2994725688534361E-2</v>
      </c>
      <c r="G264" s="49">
        <v>0.13970954377255432</v>
      </c>
      <c r="H264" s="49">
        <f>+CCB_CISS__2[[#This Row],[Indikator]]-SUM(CCB_CISS__2[[#This Row],[Pengemarkedet]:[Banksektoren]])</f>
        <v>-0.17390867189855863</v>
      </c>
    </row>
    <row r="265" spans="1:8" x14ac:dyDescent="0.25">
      <c r="A265" s="6">
        <v>39446</v>
      </c>
      <c r="B265" s="49">
        <v>0.21335822142984417</v>
      </c>
      <c r="C265" s="49">
        <v>5.6570079280767044E-2</v>
      </c>
      <c r="D265" s="49">
        <v>5.0226070156918323E-2</v>
      </c>
      <c r="E265" s="49">
        <v>8.925773687467195E-2</v>
      </c>
      <c r="F265" s="49">
        <v>4.9475001767158709E-2</v>
      </c>
      <c r="G265" s="49">
        <v>0.12412348094610413</v>
      </c>
      <c r="H265" s="49">
        <f>+CCB_CISS__2[[#This Row],[Indikator]]-SUM(CCB_CISS__2[[#This Row],[Pengemarkedet]:[Banksektoren]])</f>
        <v>-0.15629414759577598</v>
      </c>
    </row>
    <row r="266" spans="1:8" x14ac:dyDescent="0.25">
      <c r="A266" s="6">
        <v>39453</v>
      </c>
      <c r="B266" s="49">
        <v>0.2226437799662479</v>
      </c>
      <c r="C266" s="49">
        <v>5.6527294324371868E-2</v>
      </c>
      <c r="D266" s="49">
        <v>5.4727684542854101E-2</v>
      </c>
      <c r="E266" s="49">
        <v>9.2499718579819729E-2</v>
      </c>
      <c r="F266" s="49">
        <v>5.103286845771865E-2</v>
      </c>
      <c r="G266" s="49">
        <v>0.12986436278112601</v>
      </c>
      <c r="H266" s="49">
        <f>+CCB_CISS__2[[#This Row],[Indikator]]-SUM(CCB_CISS__2[[#This Row],[Pengemarkedet]:[Banksektoren]])</f>
        <v>-0.16200814871964248</v>
      </c>
    </row>
    <row r="267" spans="1:8" x14ac:dyDescent="0.25">
      <c r="A267" s="6">
        <v>39460</v>
      </c>
      <c r="B267" s="49">
        <v>0.24110052527736398</v>
      </c>
      <c r="C267" s="49">
        <v>6.0826371282237918E-2</v>
      </c>
      <c r="D267" s="49">
        <v>5.3962767664726283E-2</v>
      </c>
      <c r="E267" s="49">
        <v>0.10134828411608232</v>
      </c>
      <c r="F267" s="49">
        <v>4.7016288719583105E-2</v>
      </c>
      <c r="G267" s="49">
        <v>0.1386021555814709</v>
      </c>
      <c r="H267" s="49">
        <f>+CCB_CISS__2[[#This Row],[Indikator]]-SUM(CCB_CISS__2[[#This Row],[Pengemarkedet]:[Banksektoren]])</f>
        <v>-0.16065534208673654</v>
      </c>
    </row>
    <row r="268" spans="1:8" x14ac:dyDescent="0.25">
      <c r="A268" s="6">
        <v>39467</v>
      </c>
      <c r="B268" s="49">
        <v>0.27870684471316398</v>
      </c>
      <c r="C268" s="49">
        <v>6.7810432503755944E-2</v>
      </c>
      <c r="D268" s="49">
        <v>6.004660794058634E-2</v>
      </c>
      <c r="E268" s="49">
        <v>0.11529347146166215</v>
      </c>
      <c r="F268" s="49">
        <v>5.5020791836846987E-2</v>
      </c>
      <c r="G268" s="49">
        <v>0.16093501742790586</v>
      </c>
      <c r="H268" s="49">
        <f>+CCB_CISS__2[[#This Row],[Indikator]]-SUM(CCB_CISS__2[[#This Row],[Pengemarkedet]:[Banksektoren]])</f>
        <v>-0.18039947645759336</v>
      </c>
    </row>
    <row r="269" spans="1:8" x14ac:dyDescent="0.25">
      <c r="A269" s="6">
        <v>39474</v>
      </c>
      <c r="B269" s="49">
        <v>0.35931347333544178</v>
      </c>
      <c r="C269" s="49">
        <v>8.4084993685591858E-2</v>
      </c>
      <c r="D269" s="49">
        <v>7.0439959851458164E-2</v>
      </c>
      <c r="E269" s="49">
        <v>0.14638243945583396</v>
      </c>
      <c r="F269" s="49">
        <v>6.602380278999373E-2</v>
      </c>
      <c r="G269" s="49">
        <v>0.19328976161875053</v>
      </c>
      <c r="H269" s="49">
        <f>+CCB_CISS__2[[#This Row],[Indikator]]-SUM(CCB_CISS__2[[#This Row],[Pengemarkedet]:[Banksektoren]])</f>
        <v>-0.20090748406618647</v>
      </c>
    </row>
    <row r="270" spans="1:8" x14ac:dyDescent="0.25">
      <c r="A270" s="6">
        <v>39481</v>
      </c>
      <c r="B270" s="49">
        <v>0.39936695279337042</v>
      </c>
      <c r="C270" s="49">
        <v>9.0615487879360856E-2</v>
      </c>
      <c r="D270" s="49">
        <v>7.1985585487863046E-2</v>
      </c>
      <c r="E270" s="49">
        <v>0.15797041944294163</v>
      </c>
      <c r="F270" s="49">
        <v>6.8064580001967578E-2</v>
      </c>
      <c r="G270" s="49">
        <v>0.20442156645400722</v>
      </c>
      <c r="H270" s="49">
        <f>+CCB_CISS__2[[#This Row],[Indikator]]-SUM(CCB_CISS__2[[#This Row],[Pengemarkedet]:[Banksektoren]])</f>
        <v>-0.19369068647276988</v>
      </c>
    </row>
    <row r="271" spans="1:8" x14ac:dyDescent="0.25">
      <c r="A271" s="6">
        <v>39488</v>
      </c>
      <c r="B271" s="49">
        <v>0.44192213353537813</v>
      </c>
      <c r="C271" s="49">
        <v>0.10000808351375964</v>
      </c>
      <c r="D271" s="49">
        <v>7.9755734867501593E-2</v>
      </c>
      <c r="E271" s="49">
        <v>0.1654179506554104</v>
      </c>
      <c r="F271" s="49">
        <v>7.4649490065551757E-2</v>
      </c>
      <c r="G271" s="49">
        <v>0.21589040882852556</v>
      </c>
      <c r="H271" s="49">
        <f>+CCB_CISS__2[[#This Row],[Indikator]]-SUM(CCB_CISS__2[[#This Row],[Pengemarkedet]:[Banksektoren]])</f>
        <v>-0.19379953439537079</v>
      </c>
    </row>
    <row r="272" spans="1:8" x14ac:dyDescent="0.25">
      <c r="A272" s="6">
        <v>39495</v>
      </c>
      <c r="B272" s="49">
        <v>0.46460778627916405</v>
      </c>
      <c r="C272" s="49">
        <v>9.9518322485813132E-2</v>
      </c>
      <c r="D272" s="49">
        <v>8.7028712356126942E-2</v>
      </c>
      <c r="E272" s="49">
        <v>0.1670500541070398</v>
      </c>
      <c r="F272" s="49">
        <v>6.7066690094672407E-2</v>
      </c>
      <c r="G272" s="49">
        <v>0.21642205585839275</v>
      </c>
      <c r="H272" s="49">
        <f>+CCB_CISS__2[[#This Row],[Indikator]]-SUM(CCB_CISS__2[[#This Row],[Pengemarkedet]:[Banksektoren]])</f>
        <v>-0.17247804862288102</v>
      </c>
    </row>
    <row r="273" spans="1:8" x14ac:dyDescent="0.25">
      <c r="A273" s="6">
        <v>39502</v>
      </c>
      <c r="B273" s="49">
        <v>0.44403576393848543</v>
      </c>
      <c r="C273" s="49">
        <v>9.2516218029761371E-2</v>
      </c>
      <c r="D273" s="49">
        <v>8.0639969392307331E-2</v>
      </c>
      <c r="E273" s="49">
        <v>0.15585100727825574</v>
      </c>
      <c r="F273" s="49">
        <v>5.067495626082455E-2</v>
      </c>
      <c r="G273" s="49">
        <v>0.20395608459580319</v>
      </c>
      <c r="H273" s="49">
        <f>+CCB_CISS__2[[#This Row],[Indikator]]-SUM(CCB_CISS__2[[#This Row],[Pengemarkedet]:[Banksektoren]])</f>
        <v>-0.13960247161846673</v>
      </c>
    </row>
    <row r="274" spans="1:8" x14ac:dyDescent="0.25">
      <c r="A274" s="6">
        <v>39509</v>
      </c>
      <c r="B274" s="49">
        <v>0.43484832200520784</v>
      </c>
      <c r="C274" s="49">
        <v>9.274413560010622E-2</v>
      </c>
      <c r="D274" s="49">
        <v>8.106664704146864E-2</v>
      </c>
      <c r="E274" s="49">
        <v>0.14757469596693057</v>
      </c>
      <c r="F274" s="49">
        <v>4.4897942302626621E-2</v>
      </c>
      <c r="G274" s="49">
        <v>0.19953100335534768</v>
      </c>
      <c r="H274" s="49">
        <f>+CCB_CISS__2[[#This Row],[Indikator]]-SUM(CCB_CISS__2[[#This Row],[Pengemarkedet]:[Banksektoren]])</f>
        <v>-0.13096610226127192</v>
      </c>
    </row>
    <row r="275" spans="1:8" x14ac:dyDescent="0.25">
      <c r="A275" s="6">
        <v>39516</v>
      </c>
      <c r="B275" s="49">
        <v>0.41503485047018868</v>
      </c>
      <c r="C275" s="49">
        <v>8.9506501599557267E-2</v>
      </c>
      <c r="D275" s="49">
        <v>7.6342270603300275E-2</v>
      </c>
      <c r="E275" s="49">
        <v>0.13973358656573329</v>
      </c>
      <c r="F275" s="49">
        <v>3.4919393311462869E-2</v>
      </c>
      <c r="G275" s="49">
        <v>0.19006900650389413</v>
      </c>
      <c r="H275" s="49">
        <f>+CCB_CISS__2[[#This Row],[Indikator]]-SUM(CCB_CISS__2[[#This Row],[Pengemarkedet]:[Banksektoren]])</f>
        <v>-0.11553590811375919</v>
      </c>
    </row>
    <row r="276" spans="1:8" x14ac:dyDescent="0.25">
      <c r="A276" s="6">
        <v>39523</v>
      </c>
      <c r="B276" s="49">
        <v>0.38427447225380573</v>
      </c>
      <c r="C276" s="49">
        <v>8.8645016339197968E-2</v>
      </c>
      <c r="D276" s="49">
        <v>7.0585985396030226E-2</v>
      </c>
      <c r="E276" s="49">
        <v>0.13209814887052854</v>
      </c>
      <c r="F276" s="49">
        <v>3.7722637317668797E-2</v>
      </c>
      <c r="G276" s="49">
        <v>0.17421549427009436</v>
      </c>
      <c r="H276" s="49">
        <f>+CCB_CISS__2[[#This Row],[Indikator]]-SUM(CCB_CISS__2[[#This Row],[Pengemarkedet]:[Banksektoren]])</f>
        <v>-0.11899280993971406</v>
      </c>
    </row>
    <row r="277" spans="1:8" x14ac:dyDescent="0.25">
      <c r="A277" s="6">
        <v>39530</v>
      </c>
      <c r="B277" s="49">
        <v>0.39212902457358395</v>
      </c>
      <c r="C277" s="49">
        <v>9.3154687308020706E-2</v>
      </c>
      <c r="D277" s="49">
        <v>7.4671938983325609E-2</v>
      </c>
      <c r="E277" s="49">
        <v>0.13818110053001209</v>
      </c>
      <c r="F277" s="49">
        <v>4.9482409390314869E-2</v>
      </c>
      <c r="G277" s="49">
        <v>0.1759018795509848</v>
      </c>
      <c r="H277" s="49">
        <f>+CCB_CISS__2[[#This Row],[Indikator]]-SUM(CCB_CISS__2[[#This Row],[Pengemarkedet]:[Banksektoren]])</f>
        <v>-0.13926299118907409</v>
      </c>
    </row>
    <row r="278" spans="1:8" x14ac:dyDescent="0.25">
      <c r="A278" s="6">
        <v>39537</v>
      </c>
      <c r="B278" s="49">
        <v>0.37948739465022985</v>
      </c>
      <c r="C278" s="49">
        <v>8.8569293729521895E-2</v>
      </c>
      <c r="D278" s="49">
        <v>7.1250400940353426E-2</v>
      </c>
      <c r="E278" s="49">
        <v>0.13766525014766157</v>
      </c>
      <c r="F278" s="49">
        <v>5.4557821001787354E-2</v>
      </c>
      <c r="G278" s="49">
        <v>0.1696106509392154</v>
      </c>
      <c r="H278" s="49">
        <f>+CCB_CISS__2[[#This Row],[Indikator]]-SUM(CCB_CISS__2[[#This Row],[Pengemarkedet]:[Banksektoren]])</f>
        <v>-0.14216602210830975</v>
      </c>
    </row>
    <row r="279" spans="1:8" x14ac:dyDescent="0.25">
      <c r="A279" s="6">
        <v>39544</v>
      </c>
      <c r="B279" s="49">
        <v>0.3854493006805117</v>
      </c>
      <c r="C279" s="49">
        <v>8.7837771209926307E-2</v>
      </c>
      <c r="D279" s="49">
        <v>7.7415728822162522E-2</v>
      </c>
      <c r="E279" s="49">
        <v>0.13820380969113444</v>
      </c>
      <c r="F279" s="49">
        <v>6.1295920794142589E-2</v>
      </c>
      <c r="G279" s="49">
        <v>0.17250975226058715</v>
      </c>
      <c r="H279" s="49">
        <f>+CCB_CISS__2[[#This Row],[Indikator]]-SUM(CCB_CISS__2[[#This Row],[Pengemarkedet]:[Banksektoren]])</f>
        <v>-0.15181368209744134</v>
      </c>
    </row>
    <row r="280" spans="1:8" x14ac:dyDescent="0.25">
      <c r="A280" s="6">
        <v>39551</v>
      </c>
      <c r="B280" s="49">
        <v>0.40007098652909912</v>
      </c>
      <c r="C280" s="49">
        <v>8.8669961836625288E-2</v>
      </c>
      <c r="D280" s="49">
        <v>8.1734033413442472E-2</v>
      </c>
      <c r="E280" s="49">
        <v>0.13982702092881547</v>
      </c>
      <c r="F280" s="49">
        <v>6.0504083339965133E-2</v>
      </c>
      <c r="G280" s="49">
        <v>0.17726243322702745</v>
      </c>
      <c r="H280" s="49">
        <f>+CCB_CISS__2[[#This Row],[Indikator]]-SUM(CCB_CISS__2[[#This Row],[Pengemarkedet]:[Banksektoren]])</f>
        <v>-0.14792654621677681</v>
      </c>
    </row>
    <row r="281" spans="1:8" x14ac:dyDescent="0.25">
      <c r="A281" s="6">
        <v>39558</v>
      </c>
      <c r="B281" s="49">
        <v>0.38023124227548433</v>
      </c>
      <c r="C281" s="49">
        <v>8.4569132449427334E-2</v>
      </c>
      <c r="D281" s="49">
        <v>8.2853797541561525E-2</v>
      </c>
      <c r="E281" s="49">
        <v>0.12915037466579457</v>
      </c>
      <c r="F281" s="49">
        <v>5.6060025749347507E-2</v>
      </c>
      <c r="G281" s="49">
        <v>0.16459586680437524</v>
      </c>
      <c r="H281" s="49">
        <f>+CCB_CISS__2[[#This Row],[Indikator]]-SUM(CCB_CISS__2[[#This Row],[Pengemarkedet]:[Banksektoren]])</f>
        <v>-0.13699795493502187</v>
      </c>
    </row>
    <row r="282" spans="1:8" x14ac:dyDescent="0.25">
      <c r="A282" s="6">
        <v>39565</v>
      </c>
      <c r="B282" s="49">
        <v>0.39881549927996668</v>
      </c>
      <c r="C282" s="49">
        <v>9.2560453588826155E-2</v>
      </c>
      <c r="D282" s="49">
        <v>8.432224810050698E-2</v>
      </c>
      <c r="E282" s="49">
        <v>0.1287916550194097</v>
      </c>
      <c r="F282" s="49">
        <v>6.1398052090884989E-2</v>
      </c>
      <c r="G282" s="49">
        <v>0.17393364275966428</v>
      </c>
      <c r="H282" s="49">
        <f>+CCB_CISS__2[[#This Row],[Indikator]]-SUM(CCB_CISS__2[[#This Row],[Pengemarkedet]:[Banksektoren]])</f>
        <v>-0.14219055227932537</v>
      </c>
    </row>
    <row r="283" spans="1:8" x14ac:dyDescent="0.25">
      <c r="A283" s="6">
        <v>39572</v>
      </c>
      <c r="B283" s="49">
        <v>0.38885195076200652</v>
      </c>
      <c r="C283" s="49">
        <v>8.6638333472453116E-2</v>
      </c>
      <c r="D283" s="49">
        <v>8.2368218283005917E-2</v>
      </c>
      <c r="E283" s="49">
        <v>0.12637492814718321</v>
      </c>
      <c r="F283" s="49">
        <v>5.7572756503490703E-2</v>
      </c>
      <c r="G283" s="49">
        <v>0.16920157840145394</v>
      </c>
      <c r="H283" s="49">
        <f>+CCB_CISS__2[[#This Row],[Indikator]]-SUM(CCB_CISS__2[[#This Row],[Pengemarkedet]:[Banksektoren]])</f>
        <v>-0.13330386404558037</v>
      </c>
    </row>
    <row r="284" spans="1:8" x14ac:dyDescent="0.25">
      <c r="A284" s="6">
        <v>39579</v>
      </c>
      <c r="B284" s="49">
        <v>0.37174031585184197</v>
      </c>
      <c r="C284" s="49">
        <v>8.4676945641332019E-2</v>
      </c>
      <c r="D284" s="49">
        <v>8.3720017249118192E-2</v>
      </c>
      <c r="E284" s="49">
        <v>0.11180866354399334</v>
      </c>
      <c r="F284" s="49">
        <v>5.6025980035090683E-2</v>
      </c>
      <c r="G284" s="49">
        <v>0.16577599265127041</v>
      </c>
      <c r="H284" s="49">
        <f>+CCB_CISS__2[[#This Row],[Indikator]]-SUM(CCB_CISS__2[[#This Row],[Pengemarkedet]:[Banksektoren]])</f>
        <v>-0.13026728326896264</v>
      </c>
    </row>
    <row r="285" spans="1:8" x14ac:dyDescent="0.25">
      <c r="A285" s="6">
        <v>39586</v>
      </c>
      <c r="B285" s="49">
        <v>0.35401289356327204</v>
      </c>
      <c r="C285" s="49">
        <v>7.772575214525218E-2</v>
      </c>
      <c r="D285" s="49">
        <v>7.981462024136568E-2</v>
      </c>
      <c r="E285" s="49">
        <v>0.10097154597616946</v>
      </c>
      <c r="F285" s="49">
        <v>4.6358783419289874E-2</v>
      </c>
      <c r="G285" s="49">
        <v>0.16372124672766114</v>
      </c>
      <c r="H285" s="49">
        <f>+CCB_CISS__2[[#This Row],[Indikator]]-SUM(CCB_CISS__2[[#This Row],[Pengemarkedet]:[Banksektoren]])</f>
        <v>-0.11457905494646631</v>
      </c>
    </row>
    <row r="286" spans="1:8" x14ac:dyDescent="0.25">
      <c r="A286" s="6">
        <v>39593</v>
      </c>
      <c r="B286" s="49">
        <v>0.31275590247410695</v>
      </c>
      <c r="C286" s="49">
        <v>7.2770456765900701E-2</v>
      </c>
      <c r="D286" s="49">
        <v>7.7666234534581435E-2</v>
      </c>
      <c r="E286" s="49">
        <v>8.5356211431122028E-2</v>
      </c>
      <c r="F286" s="49">
        <v>3.4497611483432063E-2</v>
      </c>
      <c r="G286" s="49">
        <v>0.14490027741356459</v>
      </c>
      <c r="H286" s="49">
        <f>+CCB_CISS__2[[#This Row],[Indikator]]-SUM(CCB_CISS__2[[#This Row],[Pengemarkedet]:[Banksektoren]])</f>
        <v>-0.10243488915449389</v>
      </c>
    </row>
    <row r="287" spans="1:8" x14ac:dyDescent="0.25">
      <c r="A287" s="6">
        <v>39600</v>
      </c>
      <c r="B287" s="49">
        <v>0.31597757512570063</v>
      </c>
      <c r="C287" s="49">
        <v>8.2258638494970462E-2</v>
      </c>
      <c r="D287" s="49">
        <v>8.1162619018160409E-2</v>
      </c>
      <c r="E287" s="49">
        <v>7.5756911905222643E-2</v>
      </c>
      <c r="F287" s="49">
        <v>3.6142083172299132E-2</v>
      </c>
      <c r="G287" s="49">
        <v>0.15697288359423031</v>
      </c>
      <c r="H287" s="49">
        <f>+CCB_CISS__2[[#This Row],[Indikator]]-SUM(CCB_CISS__2[[#This Row],[Pengemarkedet]:[Banksektoren]])</f>
        <v>-0.11631556105918234</v>
      </c>
    </row>
    <row r="288" spans="1:8" x14ac:dyDescent="0.25">
      <c r="A288" s="6">
        <v>39607</v>
      </c>
      <c r="B288" s="49">
        <v>0.31337389234594348</v>
      </c>
      <c r="C288" s="49">
        <v>8.4820115028673926E-2</v>
      </c>
      <c r="D288" s="49">
        <v>8.199712225687536E-2</v>
      </c>
      <c r="E288" s="49">
        <v>7.5816881479304155E-2</v>
      </c>
      <c r="F288" s="49">
        <v>4.4985414041117007E-2</v>
      </c>
      <c r="G288" s="49">
        <v>0.16327110571485787</v>
      </c>
      <c r="H288" s="49">
        <f>+CCB_CISS__2[[#This Row],[Indikator]]-SUM(CCB_CISS__2[[#This Row],[Pengemarkedet]:[Banksektoren]])</f>
        <v>-0.13751674617488485</v>
      </c>
    </row>
    <row r="289" spans="1:8" x14ac:dyDescent="0.25">
      <c r="A289" s="6">
        <v>39614</v>
      </c>
      <c r="B289" s="49">
        <v>0.32194565108112533</v>
      </c>
      <c r="C289" s="49">
        <v>9.3900408154507148E-2</v>
      </c>
      <c r="D289" s="49">
        <v>8.733394199037578E-2</v>
      </c>
      <c r="E289" s="49">
        <v>7.4110971990987817E-2</v>
      </c>
      <c r="F289" s="49">
        <v>5.488550276453083E-2</v>
      </c>
      <c r="G289" s="49">
        <v>0.17351971608752359</v>
      </c>
      <c r="H289" s="49">
        <f>+CCB_CISS__2[[#This Row],[Indikator]]-SUM(CCB_CISS__2[[#This Row],[Pengemarkedet]:[Banksektoren]])</f>
        <v>-0.16180488990679981</v>
      </c>
    </row>
    <row r="290" spans="1:8" x14ac:dyDescent="0.25">
      <c r="A290" s="6">
        <v>39621</v>
      </c>
      <c r="B290" s="49">
        <v>0.33427810501976524</v>
      </c>
      <c r="C290" s="49">
        <v>9.759998055048999E-2</v>
      </c>
      <c r="D290" s="49">
        <v>8.9044051422477274E-2</v>
      </c>
      <c r="E290" s="49">
        <v>8.0676806508319668E-2</v>
      </c>
      <c r="F290" s="49">
        <v>5.8036516433858529E-2</v>
      </c>
      <c r="G290" s="49">
        <v>0.18402323873720816</v>
      </c>
      <c r="H290" s="49">
        <f>+CCB_CISS__2[[#This Row],[Indikator]]-SUM(CCB_CISS__2[[#This Row],[Pengemarkedet]:[Banksektoren]])</f>
        <v>-0.17510248863258843</v>
      </c>
    </row>
    <row r="291" spans="1:8" x14ac:dyDescent="0.25">
      <c r="A291" s="6">
        <v>39628</v>
      </c>
      <c r="B291" s="49">
        <v>0.32391249779250719</v>
      </c>
      <c r="C291" s="49">
        <v>9.6450936183345604E-2</v>
      </c>
      <c r="D291" s="49">
        <v>8.7479244441785231E-2</v>
      </c>
      <c r="E291" s="49">
        <v>8.5446330225086131E-2</v>
      </c>
      <c r="F291" s="49">
        <v>5.4768388533431099E-2</v>
      </c>
      <c r="G291" s="49">
        <v>0.17324711478149252</v>
      </c>
      <c r="H291" s="49">
        <f>+CCB_CISS__2[[#This Row],[Indikator]]-SUM(CCB_CISS__2[[#This Row],[Pengemarkedet]:[Banksektoren]])</f>
        <v>-0.17347951637263337</v>
      </c>
    </row>
    <row r="292" spans="1:8" x14ac:dyDescent="0.25">
      <c r="A292" s="6">
        <v>39635</v>
      </c>
      <c r="B292" s="49">
        <v>0.34812863124530941</v>
      </c>
      <c r="C292" s="49">
        <v>9.9386044368836704E-2</v>
      </c>
      <c r="D292" s="49">
        <v>9.3792492958212029E-2</v>
      </c>
      <c r="E292" s="49">
        <v>0.10024978838474335</v>
      </c>
      <c r="F292" s="49">
        <v>5.3439794557396204E-2</v>
      </c>
      <c r="G292" s="49">
        <v>0.18295991868685901</v>
      </c>
      <c r="H292" s="49">
        <f>+CCB_CISS__2[[#This Row],[Indikator]]-SUM(CCB_CISS__2[[#This Row],[Pengemarkedet]:[Banksektoren]])</f>
        <v>-0.18169940771073795</v>
      </c>
    </row>
    <row r="293" spans="1:8" x14ac:dyDescent="0.25">
      <c r="A293" s="6">
        <v>39642</v>
      </c>
      <c r="B293" s="49">
        <v>0.35326205961281193</v>
      </c>
      <c r="C293" s="49">
        <v>9.2850473842279152E-2</v>
      </c>
      <c r="D293" s="49">
        <v>9.1909614663859621E-2</v>
      </c>
      <c r="E293" s="49">
        <v>0.1121979776778057</v>
      </c>
      <c r="F293" s="49">
        <v>5.0441153094859026E-2</v>
      </c>
      <c r="G293" s="49">
        <v>0.18664133021230772</v>
      </c>
      <c r="H293" s="49">
        <f>+CCB_CISS__2[[#This Row],[Indikator]]-SUM(CCB_CISS__2[[#This Row],[Pengemarkedet]:[Banksektoren]])</f>
        <v>-0.18077848987829931</v>
      </c>
    </row>
    <row r="294" spans="1:8" x14ac:dyDescent="0.25">
      <c r="A294" s="6">
        <v>39649</v>
      </c>
      <c r="B294" s="49">
        <v>0.37461012547498695</v>
      </c>
      <c r="C294" s="49">
        <v>9.1628466847343742E-2</v>
      </c>
      <c r="D294" s="49">
        <v>9.778008007008733E-2</v>
      </c>
      <c r="E294" s="49">
        <v>0.11854785288662777</v>
      </c>
      <c r="F294" s="49">
        <v>4.5685378275962245E-2</v>
      </c>
      <c r="G294" s="49">
        <v>0.19755067218745093</v>
      </c>
      <c r="H294" s="49">
        <f>+CCB_CISS__2[[#This Row],[Indikator]]-SUM(CCB_CISS__2[[#This Row],[Pengemarkedet]:[Banksektoren]])</f>
        <v>-0.17658232479248515</v>
      </c>
    </row>
    <row r="295" spans="1:8" x14ac:dyDescent="0.25">
      <c r="A295" s="6">
        <v>39656</v>
      </c>
      <c r="B295" s="49">
        <v>0.38047744896488173</v>
      </c>
      <c r="C295" s="49">
        <v>9.19747818352427E-2</v>
      </c>
      <c r="D295" s="49">
        <v>9.931478737835131E-2</v>
      </c>
      <c r="E295" s="49">
        <v>0.12650432913672993</v>
      </c>
      <c r="F295" s="49">
        <v>4.8817606081362583E-2</v>
      </c>
      <c r="G295" s="49">
        <v>0.19641881624460472</v>
      </c>
      <c r="H295" s="49">
        <f>+CCB_CISS__2[[#This Row],[Indikator]]-SUM(CCB_CISS__2[[#This Row],[Pengemarkedet]:[Banksektoren]])</f>
        <v>-0.18255287171140949</v>
      </c>
    </row>
    <row r="296" spans="1:8" x14ac:dyDescent="0.25">
      <c r="A296" s="6">
        <v>39663</v>
      </c>
      <c r="B296" s="49">
        <v>0.35449888081395697</v>
      </c>
      <c r="C296" s="49">
        <v>8.3416013902434888E-2</v>
      </c>
      <c r="D296" s="49">
        <v>9.2005409582355133E-2</v>
      </c>
      <c r="E296" s="49">
        <v>0.11588637446608727</v>
      </c>
      <c r="F296" s="49">
        <v>3.5821060160601867E-2</v>
      </c>
      <c r="G296" s="49">
        <v>0.17852123356650812</v>
      </c>
      <c r="H296" s="49">
        <f>+CCB_CISS__2[[#This Row],[Indikator]]-SUM(CCB_CISS__2[[#This Row],[Pengemarkedet]:[Banksektoren]])</f>
        <v>-0.15115121086403027</v>
      </c>
    </row>
    <row r="297" spans="1:8" x14ac:dyDescent="0.25">
      <c r="A297" s="6">
        <v>39670</v>
      </c>
      <c r="B297" s="49">
        <v>0.35844159856944879</v>
      </c>
      <c r="C297" s="49">
        <v>9.2543694026820639E-2</v>
      </c>
      <c r="D297" s="49">
        <v>9.2047072141933098E-2</v>
      </c>
      <c r="E297" s="49">
        <v>0.11477402409202028</v>
      </c>
      <c r="F297" s="49">
        <v>4.4425504560494933E-2</v>
      </c>
      <c r="G297" s="49">
        <v>0.18046290878916865</v>
      </c>
      <c r="H297" s="49">
        <f>+CCB_CISS__2[[#This Row],[Indikator]]-SUM(CCB_CISS__2[[#This Row],[Pengemarkedet]:[Banksektoren]])</f>
        <v>-0.1658116050409888</v>
      </c>
    </row>
    <row r="298" spans="1:8" x14ac:dyDescent="0.25">
      <c r="A298" s="6">
        <v>39677</v>
      </c>
      <c r="B298" s="49">
        <v>0.34994959031387818</v>
      </c>
      <c r="C298" s="49">
        <v>9.5279907188333304E-2</v>
      </c>
      <c r="D298" s="49">
        <v>8.7371935590968897E-2</v>
      </c>
      <c r="E298" s="49">
        <v>0.11805846255684657</v>
      </c>
      <c r="F298" s="49">
        <v>4.9598502837322568E-2</v>
      </c>
      <c r="G298" s="49">
        <v>0.17166358981314497</v>
      </c>
      <c r="H298" s="49">
        <f>+CCB_CISS__2[[#This Row],[Indikator]]-SUM(CCB_CISS__2[[#This Row],[Pengemarkedet]:[Banksektoren]])</f>
        <v>-0.17202280767273814</v>
      </c>
    </row>
    <row r="299" spans="1:8" x14ac:dyDescent="0.25">
      <c r="A299" s="6">
        <v>39684</v>
      </c>
      <c r="B299" s="49">
        <v>0.36066305568546514</v>
      </c>
      <c r="C299" s="49">
        <v>9.7410052541339678E-2</v>
      </c>
      <c r="D299" s="49">
        <v>8.8969800660262499E-2</v>
      </c>
      <c r="E299" s="49">
        <v>0.11207165608692574</v>
      </c>
      <c r="F299" s="49">
        <v>5.2317542642976257E-2</v>
      </c>
      <c r="G299" s="49">
        <v>0.18371214832447025</v>
      </c>
      <c r="H299" s="49">
        <f>+CCB_CISS__2[[#This Row],[Indikator]]-SUM(CCB_CISS__2[[#This Row],[Pengemarkedet]:[Banksektoren]])</f>
        <v>-0.17381814457050931</v>
      </c>
    </row>
    <row r="300" spans="1:8" x14ac:dyDescent="0.25">
      <c r="A300" s="6">
        <v>39691</v>
      </c>
      <c r="B300" s="49">
        <v>0.37014583390848166</v>
      </c>
      <c r="C300" s="49">
        <v>0.10581013777543276</v>
      </c>
      <c r="D300" s="49">
        <v>9.1351733452858463E-2</v>
      </c>
      <c r="E300" s="49">
        <v>0.10898976585444811</v>
      </c>
      <c r="F300" s="49">
        <v>5.9260096315880466E-2</v>
      </c>
      <c r="G300" s="49">
        <v>0.19222639819481208</v>
      </c>
      <c r="H300" s="49">
        <f>+CCB_CISS__2[[#This Row],[Indikator]]-SUM(CCB_CISS__2[[#This Row],[Pengemarkedet]:[Banksektoren]])</f>
        <v>-0.18749229768495013</v>
      </c>
    </row>
    <row r="301" spans="1:8" x14ac:dyDescent="0.25">
      <c r="A301" s="6">
        <v>39698</v>
      </c>
      <c r="B301" s="49">
        <v>0.38584116676419644</v>
      </c>
      <c r="C301" s="49">
        <v>0.10816317076206848</v>
      </c>
      <c r="D301" s="49">
        <v>9.8376226309180595E-2</v>
      </c>
      <c r="E301" s="49">
        <v>0.12008178988817692</v>
      </c>
      <c r="F301" s="49">
        <v>5.4742050351605544E-2</v>
      </c>
      <c r="G301" s="49">
        <v>0.18836411903275341</v>
      </c>
      <c r="H301" s="49">
        <f>+CCB_CISS__2[[#This Row],[Indikator]]-SUM(CCB_CISS__2[[#This Row],[Pengemarkedet]:[Banksektoren]])</f>
        <v>-0.18388618957958858</v>
      </c>
    </row>
    <row r="302" spans="1:8" x14ac:dyDescent="0.25">
      <c r="A302" s="6">
        <v>39705</v>
      </c>
      <c r="B302" s="49">
        <v>0.42134410703528385</v>
      </c>
      <c r="C302" s="49">
        <v>0.1130171011402898</v>
      </c>
      <c r="D302" s="49">
        <v>0.10750898740858855</v>
      </c>
      <c r="E302" s="49">
        <v>0.13138491953688278</v>
      </c>
      <c r="F302" s="49">
        <v>6.4116080492648275E-2</v>
      </c>
      <c r="G302" s="49">
        <v>0.20392077213070961</v>
      </c>
      <c r="H302" s="49">
        <f>+CCB_CISS__2[[#This Row],[Indikator]]-SUM(CCB_CISS__2[[#This Row],[Pengemarkedet]:[Banksektoren]])</f>
        <v>-0.19860375367383515</v>
      </c>
    </row>
    <row r="303" spans="1:8" x14ac:dyDescent="0.25">
      <c r="A303" s="6">
        <v>39712</v>
      </c>
      <c r="B303" s="49">
        <v>0.46729672668526401</v>
      </c>
      <c r="C303" s="49">
        <v>0.11869473979898024</v>
      </c>
      <c r="D303" s="49">
        <v>0.11426103733400822</v>
      </c>
      <c r="E303" s="49">
        <v>0.15402361685622995</v>
      </c>
      <c r="F303" s="49">
        <v>7.0577022102587442E-2</v>
      </c>
      <c r="G303" s="49">
        <v>0.21675981949556</v>
      </c>
      <c r="H303" s="49">
        <f>+CCB_CISS__2[[#This Row],[Indikator]]-SUM(CCB_CISS__2[[#This Row],[Pengemarkedet]:[Banksektoren]])</f>
        <v>-0.20701950890210186</v>
      </c>
    </row>
    <row r="304" spans="1:8" x14ac:dyDescent="0.25">
      <c r="A304" s="6">
        <v>39719</v>
      </c>
      <c r="B304" s="49">
        <v>0.53565557391215934</v>
      </c>
      <c r="C304" s="49">
        <v>0.12575879429884904</v>
      </c>
      <c r="D304" s="49">
        <v>0.12406480638757941</v>
      </c>
      <c r="E304" s="49">
        <v>0.18247318279431124</v>
      </c>
      <c r="F304" s="49">
        <v>8.7325298890336286E-2</v>
      </c>
      <c r="G304" s="49">
        <v>0.23794588268684574</v>
      </c>
      <c r="H304" s="49">
        <f>+CCB_CISS__2[[#This Row],[Indikator]]-SUM(CCB_CISS__2[[#This Row],[Pengemarkedet]:[Banksektoren]])</f>
        <v>-0.22191239114576233</v>
      </c>
    </row>
    <row r="305" spans="1:8" x14ac:dyDescent="0.25">
      <c r="A305" s="6">
        <v>39726</v>
      </c>
      <c r="B305" s="49">
        <v>0.6041088679295592</v>
      </c>
      <c r="C305" s="49">
        <v>0.12963891171776518</v>
      </c>
      <c r="D305" s="49">
        <v>0.13006184376013569</v>
      </c>
      <c r="E305" s="49">
        <v>0.19752201481500614</v>
      </c>
      <c r="F305" s="49">
        <v>0.10493175124704651</v>
      </c>
      <c r="G305" s="49">
        <v>0.26025119392772295</v>
      </c>
      <c r="H305" s="49">
        <f>+CCB_CISS__2[[#This Row],[Indikator]]-SUM(CCB_CISS__2[[#This Row],[Pengemarkedet]:[Banksektoren]])</f>
        <v>-0.21829684753811729</v>
      </c>
    </row>
    <row r="306" spans="1:8" x14ac:dyDescent="0.25">
      <c r="A306" s="6">
        <v>39733</v>
      </c>
      <c r="B306" s="49">
        <v>0.6585133979810267</v>
      </c>
      <c r="C306" s="49">
        <v>0.13300909806955732</v>
      </c>
      <c r="D306" s="49">
        <v>0.13548309449804324</v>
      </c>
      <c r="E306" s="49">
        <v>0.2061636503253515</v>
      </c>
      <c r="F306" s="49">
        <v>0.10853285096339504</v>
      </c>
      <c r="G306" s="49">
        <v>0.27206970138218639</v>
      </c>
      <c r="H306" s="49">
        <f>+CCB_CISS__2[[#This Row],[Indikator]]-SUM(CCB_CISS__2[[#This Row],[Pengemarkedet]:[Banksektoren]])</f>
        <v>-0.19674499725750683</v>
      </c>
    </row>
    <row r="307" spans="1:8" x14ac:dyDescent="0.25">
      <c r="A307" s="6">
        <v>39740</v>
      </c>
      <c r="B307" s="49">
        <v>0.68534632740113999</v>
      </c>
      <c r="C307" s="49">
        <v>0.13410357093105069</v>
      </c>
      <c r="D307" s="49">
        <v>0.13581981264300302</v>
      </c>
      <c r="E307" s="49">
        <v>0.20536933429741616</v>
      </c>
      <c r="F307" s="49">
        <v>0.11393753687006633</v>
      </c>
      <c r="G307" s="49">
        <v>0.27312846440779071</v>
      </c>
      <c r="H307" s="49">
        <f>+CCB_CISS__2[[#This Row],[Indikator]]-SUM(CCB_CISS__2[[#This Row],[Pengemarkedet]:[Banksektoren]])</f>
        <v>-0.17701239174818695</v>
      </c>
    </row>
    <row r="308" spans="1:8" x14ac:dyDescent="0.25">
      <c r="A308" s="6">
        <v>39747</v>
      </c>
      <c r="B308" s="49">
        <v>0.72007330485918586</v>
      </c>
      <c r="C308" s="49">
        <v>0.13668880153660651</v>
      </c>
      <c r="D308" s="49">
        <v>0.13717387889231739</v>
      </c>
      <c r="E308" s="49">
        <v>0.20660687117715071</v>
      </c>
      <c r="F308" s="49">
        <v>0.12045660585791874</v>
      </c>
      <c r="G308" s="49">
        <v>0.27700940617081327</v>
      </c>
      <c r="H308" s="49">
        <f>+CCB_CISS__2[[#This Row],[Indikator]]-SUM(CCB_CISS__2[[#This Row],[Pengemarkedet]:[Banksektoren]])</f>
        <v>-0.15786225877562077</v>
      </c>
    </row>
    <row r="309" spans="1:8" x14ac:dyDescent="0.25">
      <c r="A309" s="6">
        <v>39754</v>
      </c>
      <c r="B309" s="49">
        <v>0.7139026212243017</v>
      </c>
      <c r="C309" s="49">
        <v>0.13512989021504951</v>
      </c>
      <c r="D309" s="49">
        <v>0.12832537976113551</v>
      </c>
      <c r="E309" s="49">
        <v>0.19391546766962772</v>
      </c>
      <c r="F309" s="49">
        <v>0.11938044182030225</v>
      </c>
      <c r="G309" s="49">
        <v>0.27315163984286195</v>
      </c>
      <c r="H309" s="49">
        <f>+CCB_CISS__2[[#This Row],[Indikator]]-SUM(CCB_CISS__2[[#This Row],[Pengemarkedet]:[Banksektoren]])</f>
        <v>-0.13600019808467523</v>
      </c>
    </row>
    <row r="310" spans="1:8" x14ac:dyDescent="0.25">
      <c r="A310" s="6">
        <v>39761</v>
      </c>
      <c r="B310" s="49">
        <v>0.7120913701582583</v>
      </c>
      <c r="C310" s="49">
        <v>0.13433354822010568</v>
      </c>
      <c r="D310" s="49">
        <v>0.12483322428580104</v>
      </c>
      <c r="E310" s="49">
        <v>0.18215354010633228</v>
      </c>
      <c r="F310" s="49">
        <v>0.12448354879768614</v>
      </c>
      <c r="G310" s="49">
        <v>0.26944195448652042</v>
      </c>
      <c r="H310" s="49">
        <f>+CCB_CISS__2[[#This Row],[Indikator]]-SUM(CCB_CISS__2[[#This Row],[Pengemarkedet]:[Banksektoren]])</f>
        <v>-0.12315444573818723</v>
      </c>
    </row>
    <row r="311" spans="1:8" x14ac:dyDescent="0.25">
      <c r="A311" s="6">
        <v>39768</v>
      </c>
      <c r="B311" s="49">
        <v>0.71305586663932707</v>
      </c>
      <c r="C311" s="49">
        <v>0.13405406215600438</v>
      </c>
      <c r="D311" s="49">
        <v>0.12196667565128642</v>
      </c>
      <c r="E311" s="49">
        <v>0.17481606874933314</v>
      </c>
      <c r="F311" s="49">
        <v>0.13242920596623095</v>
      </c>
      <c r="G311" s="49">
        <v>0.26443385997294</v>
      </c>
      <c r="H311" s="49">
        <f>+CCB_CISS__2[[#This Row],[Indikator]]-SUM(CCB_CISS__2[[#This Row],[Pengemarkedet]:[Banksektoren]])</f>
        <v>-0.11464400585646783</v>
      </c>
    </row>
    <row r="312" spans="1:8" x14ac:dyDescent="0.25">
      <c r="A312" s="6">
        <v>39775</v>
      </c>
      <c r="B312" s="49">
        <v>0.70765216976941692</v>
      </c>
      <c r="C312" s="49">
        <v>0.13255797697633054</v>
      </c>
      <c r="D312" s="49">
        <v>0.1196667262338382</v>
      </c>
      <c r="E312" s="49">
        <v>0.16763341044647223</v>
      </c>
      <c r="F312" s="49">
        <v>0.12854237729707049</v>
      </c>
      <c r="G312" s="49">
        <v>0.26116930632439195</v>
      </c>
      <c r="H312" s="49">
        <f>+CCB_CISS__2[[#This Row],[Indikator]]-SUM(CCB_CISS__2[[#This Row],[Pengemarkedet]:[Banksektoren]])</f>
        <v>-0.10191762750868649</v>
      </c>
    </row>
    <row r="313" spans="1:8" x14ac:dyDescent="0.25">
      <c r="A313" s="6">
        <v>39782</v>
      </c>
      <c r="B313" s="49">
        <v>0.73318195903646344</v>
      </c>
      <c r="C313" s="49">
        <v>0.13505875717249821</v>
      </c>
      <c r="D313" s="49">
        <v>0.12284544732155819</v>
      </c>
      <c r="E313" s="49">
        <v>0.17740795040633126</v>
      </c>
      <c r="F313" s="49">
        <v>0.13053641865502771</v>
      </c>
      <c r="G313" s="49">
        <v>0.26235515122265007</v>
      </c>
      <c r="H313" s="49">
        <f>+CCB_CISS__2[[#This Row],[Indikator]]-SUM(CCB_CISS__2[[#This Row],[Pengemarkedet]:[Banksektoren]])</f>
        <v>-9.5021765741602038E-2</v>
      </c>
    </row>
    <row r="314" spans="1:8" x14ac:dyDescent="0.25">
      <c r="A314" s="6">
        <v>39789</v>
      </c>
      <c r="B314" s="49">
        <v>0.75067494499324872</v>
      </c>
      <c r="C314" s="49">
        <v>0.13568365426798953</v>
      </c>
      <c r="D314" s="49">
        <v>0.12336184047978271</v>
      </c>
      <c r="E314" s="49">
        <v>0.18617516873384712</v>
      </c>
      <c r="F314" s="49">
        <v>0.12821220489526969</v>
      </c>
      <c r="G314" s="49">
        <v>0.26432654978899561</v>
      </c>
      <c r="H314" s="49">
        <f>+CCB_CISS__2[[#This Row],[Indikator]]-SUM(CCB_CISS__2[[#This Row],[Pengemarkedet]:[Banksektoren]])</f>
        <v>-8.7084473172635901E-2</v>
      </c>
    </row>
    <row r="315" spans="1:8" x14ac:dyDescent="0.25">
      <c r="A315" s="6">
        <v>39796</v>
      </c>
      <c r="B315" s="49">
        <v>0.77867714279672873</v>
      </c>
      <c r="C315" s="49">
        <v>0.13606822155353929</v>
      </c>
      <c r="D315" s="49">
        <v>0.1248854912305197</v>
      </c>
      <c r="E315" s="49">
        <v>0.19982336273137929</v>
      </c>
      <c r="F315" s="49">
        <v>0.12934769611750221</v>
      </c>
      <c r="G315" s="49">
        <v>0.26979236516940058</v>
      </c>
      <c r="H315" s="49">
        <f>+CCB_CISS__2[[#This Row],[Indikator]]-SUM(CCB_CISS__2[[#This Row],[Pengemarkedet]:[Banksektoren]])</f>
        <v>-8.1239994005612326E-2</v>
      </c>
    </row>
    <row r="316" spans="1:8" x14ac:dyDescent="0.25">
      <c r="A316" s="6">
        <v>39803</v>
      </c>
      <c r="B316" s="49">
        <v>0.76082242781735632</v>
      </c>
      <c r="C316" s="49">
        <v>0.13370493749118051</v>
      </c>
      <c r="D316" s="49">
        <v>0.12292749914898013</v>
      </c>
      <c r="E316" s="49">
        <v>0.18992536883300687</v>
      </c>
      <c r="F316" s="49">
        <v>0.13068375159349635</v>
      </c>
      <c r="G316" s="49">
        <v>0.25880055714612921</v>
      </c>
      <c r="H316" s="49">
        <f>+CCB_CISS__2[[#This Row],[Indikator]]-SUM(CCB_CISS__2[[#This Row],[Pengemarkedet]:[Banksektoren]])</f>
        <v>-7.5219686395436858E-2</v>
      </c>
    </row>
    <row r="317" spans="1:8" x14ac:dyDescent="0.25">
      <c r="A317" s="6">
        <v>39810</v>
      </c>
      <c r="B317" s="49">
        <v>0.71841758678482637</v>
      </c>
      <c r="C317" s="49">
        <v>0.12856207125199698</v>
      </c>
      <c r="D317" s="49">
        <v>0.1224524419895206</v>
      </c>
      <c r="E317" s="49">
        <v>0.16731442134009339</v>
      </c>
      <c r="F317" s="49">
        <v>0.11618782324925871</v>
      </c>
      <c r="G317" s="49">
        <v>0.25019635245895538</v>
      </c>
      <c r="H317" s="49">
        <f>+CCB_CISS__2[[#This Row],[Indikator]]-SUM(CCB_CISS__2[[#This Row],[Pengemarkedet]:[Banksektoren]])</f>
        <v>-6.6295523504998677E-2</v>
      </c>
    </row>
    <row r="318" spans="1:8" x14ac:dyDescent="0.25">
      <c r="A318" s="6">
        <v>39817</v>
      </c>
      <c r="B318" s="49">
        <v>0.6743729921419952</v>
      </c>
      <c r="C318" s="49">
        <v>0.12112419303519747</v>
      </c>
      <c r="D318" s="49">
        <v>0.11121771513260191</v>
      </c>
      <c r="E318" s="49">
        <v>0.15814770116611288</v>
      </c>
      <c r="F318" s="49">
        <v>0.11449173035995375</v>
      </c>
      <c r="G318" s="49">
        <v>0.23234372944071943</v>
      </c>
      <c r="H318" s="49">
        <f>+CCB_CISS__2[[#This Row],[Indikator]]-SUM(CCB_CISS__2[[#This Row],[Pengemarkedet]:[Banksektoren]])</f>
        <v>-6.2952076992590311E-2</v>
      </c>
    </row>
    <row r="319" spans="1:8" x14ac:dyDescent="0.25">
      <c r="A319" s="6">
        <v>39824</v>
      </c>
      <c r="B319" s="49">
        <v>0.66173779167677604</v>
      </c>
      <c r="C319" s="49">
        <v>0.12107548677426258</v>
      </c>
      <c r="D319" s="49">
        <v>0.11376630266589344</v>
      </c>
      <c r="E319" s="49">
        <v>0.14430422505975934</v>
      </c>
      <c r="F319" s="49">
        <v>0.11246126083543229</v>
      </c>
      <c r="G319" s="49">
        <v>0.23129939882543779</v>
      </c>
      <c r="H319" s="49">
        <f>+CCB_CISS__2[[#This Row],[Indikator]]-SUM(CCB_CISS__2[[#This Row],[Pengemarkedet]:[Banksektoren]])</f>
        <v>-6.1168882484009424E-2</v>
      </c>
    </row>
    <row r="320" spans="1:8" x14ac:dyDescent="0.25">
      <c r="A320" s="6">
        <v>39831</v>
      </c>
      <c r="B320" s="49">
        <v>0.67484477673571763</v>
      </c>
      <c r="C320" s="49">
        <v>0.12269110757809287</v>
      </c>
      <c r="D320" s="49">
        <v>0.11201525318613534</v>
      </c>
      <c r="E320" s="49">
        <v>0.15180557894621183</v>
      </c>
      <c r="F320" s="49">
        <v>0.11217574227027198</v>
      </c>
      <c r="G320" s="49">
        <v>0.23661385324437423</v>
      </c>
      <c r="H320" s="49">
        <f>+CCB_CISS__2[[#This Row],[Indikator]]-SUM(CCB_CISS__2[[#This Row],[Pengemarkedet]:[Banksektoren]])</f>
        <v>-6.0456758489368601E-2</v>
      </c>
    </row>
    <row r="321" spans="1:8" x14ac:dyDescent="0.25">
      <c r="A321" s="6">
        <v>39838</v>
      </c>
      <c r="B321" s="49">
        <v>0.70002492437319297</v>
      </c>
      <c r="C321" s="49">
        <v>0.12583866279749503</v>
      </c>
      <c r="D321" s="49">
        <v>0.1104918403084923</v>
      </c>
      <c r="E321" s="49">
        <v>0.16004442136008412</v>
      </c>
      <c r="F321" s="49">
        <v>0.12352000665826851</v>
      </c>
      <c r="G321" s="49">
        <v>0.24167426391925856</v>
      </c>
      <c r="H321" s="49">
        <f>+CCB_CISS__2[[#This Row],[Indikator]]-SUM(CCB_CISS__2[[#This Row],[Pengemarkedet]:[Banksektoren]])</f>
        <v>-6.1544270670405576E-2</v>
      </c>
    </row>
    <row r="322" spans="1:8" x14ac:dyDescent="0.25">
      <c r="A322" s="6">
        <v>39845</v>
      </c>
      <c r="B322" s="49">
        <v>0.71678187014025208</v>
      </c>
      <c r="C322" s="49">
        <v>0.12886451235327626</v>
      </c>
      <c r="D322" s="49">
        <v>0.11277314337881902</v>
      </c>
      <c r="E322" s="49">
        <v>0.15743011469677876</v>
      </c>
      <c r="F322" s="49">
        <v>0.12637637184425501</v>
      </c>
      <c r="G322" s="49">
        <v>0.25077823967215623</v>
      </c>
      <c r="H322" s="49">
        <f>+CCB_CISS__2[[#This Row],[Indikator]]-SUM(CCB_CISS__2[[#This Row],[Pengemarkedet]:[Banksektoren]])</f>
        <v>-5.9440511805033291E-2</v>
      </c>
    </row>
    <row r="323" spans="1:8" x14ac:dyDescent="0.25">
      <c r="A323" s="6">
        <v>39852</v>
      </c>
      <c r="B323" s="49">
        <v>0.69334128098772618</v>
      </c>
      <c r="C323" s="49">
        <v>0.11956778117175307</v>
      </c>
      <c r="D323" s="49">
        <v>0.10368543419662868</v>
      </c>
      <c r="E323" s="49">
        <v>0.15452061088025551</v>
      </c>
      <c r="F323" s="49">
        <v>0.12488227069289817</v>
      </c>
      <c r="G323" s="49">
        <v>0.24615833914849722</v>
      </c>
      <c r="H323" s="49">
        <f>+CCB_CISS__2[[#This Row],[Indikator]]-SUM(CCB_CISS__2[[#This Row],[Pengemarkedet]:[Banksektoren]])</f>
        <v>-5.5473155102306437E-2</v>
      </c>
    </row>
    <row r="324" spans="1:8" x14ac:dyDescent="0.25">
      <c r="A324" s="6">
        <v>39859</v>
      </c>
      <c r="B324" s="49">
        <v>0.66902617838446865</v>
      </c>
      <c r="C324" s="49">
        <v>0.11042194103870509</v>
      </c>
      <c r="D324" s="49">
        <v>9.9687598466558489E-2</v>
      </c>
      <c r="E324" s="49">
        <v>0.15270289031125903</v>
      </c>
      <c r="F324" s="49">
        <v>0.11514564501634336</v>
      </c>
      <c r="G324" s="49">
        <v>0.24243944690447131</v>
      </c>
      <c r="H324" s="49">
        <f>+CCB_CISS__2[[#This Row],[Indikator]]-SUM(CCB_CISS__2[[#This Row],[Pengemarkedet]:[Banksektoren]])</f>
        <v>-5.1371343352868637E-2</v>
      </c>
    </row>
    <row r="325" spans="1:8" x14ac:dyDescent="0.25">
      <c r="A325" s="6">
        <v>39866</v>
      </c>
      <c r="B325" s="49">
        <v>0.6811880822260723</v>
      </c>
      <c r="C325" s="49">
        <v>0.1113700408823569</v>
      </c>
      <c r="D325" s="49">
        <v>0.10041591842055564</v>
      </c>
      <c r="E325" s="49">
        <v>0.16248076978427928</v>
      </c>
      <c r="F325" s="49">
        <v>0.11501661260932082</v>
      </c>
      <c r="G325" s="49">
        <v>0.24228847708361501</v>
      </c>
      <c r="H325" s="49">
        <f>+CCB_CISS__2[[#This Row],[Indikator]]-SUM(CCB_CISS__2[[#This Row],[Pengemarkedet]:[Banksektoren]])</f>
        <v>-5.0383736554055369E-2</v>
      </c>
    </row>
    <row r="326" spans="1:8" x14ac:dyDescent="0.25">
      <c r="A326" s="6">
        <v>39873</v>
      </c>
      <c r="B326" s="49">
        <v>0.7025413580775226</v>
      </c>
      <c r="C326" s="49">
        <v>0.11373867233772397</v>
      </c>
      <c r="D326" s="49">
        <v>0.10227682542635808</v>
      </c>
      <c r="E326" s="49">
        <v>0.17494584616248324</v>
      </c>
      <c r="F326" s="49">
        <v>0.11500089796850121</v>
      </c>
      <c r="G326" s="49">
        <v>0.246501616476522</v>
      </c>
      <c r="H326" s="49">
        <f>+CCB_CISS__2[[#This Row],[Indikator]]-SUM(CCB_CISS__2[[#This Row],[Pengemarkedet]:[Banksektoren]])</f>
        <v>-4.9922500294065864E-2</v>
      </c>
    </row>
    <row r="327" spans="1:8" x14ac:dyDescent="0.25">
      <c r="A327" s="6">
        <v>39880</v>
      </c>
      <c r="B327" s="49">
        <v>0.72403001771083564</v>
      </c>
      <c r="C327" s="49">
        <v>0.12193561005443039</v>
      </c>
      <c r="D327" s="49">
        <v>0.10207455426818779</v>
      </c>
      <c r="E327" s="49">
        <v>0.18805676558665457</v>
      </c>
      <c r="F327" s="49">
        <v>0.1148004637069313</v>
      </c>
      <c r="G327" s="49">
        <v>0.24665077666614599</v>
      </c>
      <c r="H327" s="49">
        <f>+CCB_CISS__2[[#This Row],[Indikator]]-SUM(CCB_CISS__2[[#This Row],[Pengemarkedet]:[Banksektoren]])</f>
        <v>-4.9488152571514399E-2</v>
      </c>
    </row>
    <row r="328" spans="1:8" x14ac:dyDescent="0.25">
      <c r="A328" s="6">
        <v>39887</v>
      </c>
      <c r="B328" s="49">
        <v>0.76005125689256769</v>
      </c>
      <c r="C328" s="49">
        <v>0.13010602351523939</v>
      </c>
      <c r="D328" s="49">
        <v>0.10165006600228785</v>
      </c>
      <c r="E328" s="49">
        <v>0.20054828016474732</v>
      </c>
      <c r="F328" s="49">
        <v>0.12155793252671557</v>
      </c>
      <c r="G328" s="49">
        <v>0.25660215604034997</v>
      </c>
      <c r="H328" s="49">
        <f>+CCB_CISS__2[[#This Row],[Indikator]]-SUM(CCB_CISS__2[[#This Row],[Pengemarkedet]:[Banksektoren]])</f>
        <v>-5.0413201356772408E-2</v>
      </c>
    </row>
    <row r="329" spans="1:8" x14ac:dyDescent="0.25">
      <c r="A329" s="6">
        <v>39894</v>
      </c>
      <c r="B329" s="49">
        <v>0.7402031192996954</v>
      </c>
      <c r="C329" s="49">
        <v>0.12556257785890712</v>
      </c>
      <c r="D329" s="49">
        <v>9.631733811893288E-2</v>
      </c>
      <c r="E329" s="49">
        <v>0.19604394192765737</v>
      </c>
      <c r="F329" s="49">
        <v>0.12081528757877193</v>
      </c>
      <c r="G329" s="49">
        <v>0.24941483753366736</v>
      </c>
      <c r="H329" s="49">
        <f>+CCB_CISS__2[[#This Row],[Indikator]]-SUM(CCB_CISS__2[[#This Row],[Pengemarkedet]:[Banksektoren]])</f>
        <v>-4.7950863718241199E-2</v>
      </c>
    </row>
    <row r="330" spans="1:8" x14ac:dyDescent="0.25">
      <c r="A330" s="6">
        <v>39901</v>
      </c>
      <c r="B330" s="49">
        <v>0.72531060551035464</v>
      </c>
      <c r="C330" s="49">
        <v>0.12372946281176855</v>
      </c>
      <c r="D330" s="49">
        <v>9.1842239163000883E-2</v>
      </c>
      <c r="E330" s="49">
        <v>0.19026749296818241</v>
      </c>
      <c r="F330" s="49">
        <v>0.12117289738787528</v>
      </c>
      <c r="G330" s="49">
        <v>0.24414120190739308</v>
      </c>
      <c r="H330" s="49">
        <f>+CCB_CISS__2[[#This Row],[Indikator]]-SUM(CCB_CISS__2[[#This Row],[Pengemarkedet]:[Banksektoren]])</f>
        <v>-4.5842688727865566E-2</v>
      </c>
    </row>
    <row r="331" spans="1:8" x14ac:dyDescent="0.25">
      <c r="A331" s="6">
        <v>39908</v>
      </c>
      <c r="B331" s="49">
        <v>0.72205527011872439</v>
      </c>
      <c r="C331" s="49">
        <v>0.12288620831702216</v>
      </c>
      <c r="D331" s="49">
        <v>9.1381822914224392E-2</v>
      </c>
      <c r="E331" s="49">
        <v>0.1893511751015472</v>
      </c>
      <c r="F331" s="49">
        <v>0.11651941804348646</v>
      </c>
      <c r="G331" s="49">
        <v>0.24620473024299952</v>
      </c>
      <c r="H331" s="49">
        <f>+CCB_CISS__2[[#This Row],[Indikator]]-SUM(CCB_CISS__2[[#This Row],[Pengemarkedet]:[Banksektoren]])</f>
        <v>-4.4288084500555325E-2</v>
      </c>
    </row>
    <row r="332" spans="1:8" x14ac:dyDescent="0.25">
      <c r="A332" s="6">
        <v>39915</v>
      </c>
      <c r="B332" s="49">
        <v>0.6877874181779654</v>
      </c>
      <c r="C332" s="49">
        <v>0.11764710271367475</v>
      </c>
      <c r="D332" s="49">
        <v>8.5670728286979955E-2</v>
      </c>
      <c r="E332" s="49">
        <v>0.17748364454414373</v>
      </c>
      <c r="F332" s="49">
        <v>0.11024243093635483</v>
      </c>
      <c r="G332" s="49">
        <v>0.2381858438182291</v>
      </c>
      <c r="H332" s="49">
        <f>+CCB_CISS__2[[#This Row],[Indikator]]-SUM(CCB_CISS__2[[#This Row],[Pengemarkedet]:[Banksektoren]])</f>
        <v>-4.1442332121416903E-2</v>
      </c>
    </row>
    <row r="333" spans="1:8" x14ac:dyDescent="0.25">
      <c r="A333" s="6">
        <v>39922</v>
      </c>
      <c r="B333" s="49">
        <v>0.69830254948375969</v>
      </c>
      <c r="C333" s="49">
        <v>0.11952082968592818</v>
      </c>
      <c r="D333" s="49">
        <v>8.6784662869640428E-2</v>
      </c>
      <c r="E333" s="49">
        <v>0.18060814649455001</v>
      </c>
      <c r="F333" s="49">
        <v>0.10795661823779619</v>
      </c>
      <c r="G333" s="49">
        <v>0.24466190284947931</v>
      </c>
      <c r="H333" s="49">
        <f>+CCB_CISS__2[[#This Row],[Indikator]]-SUM(CCB_CISS__2[[#This Row],[Pengemarkedet]:[Banksektoren]])</f>
        <v>-4.1229610653634396E-2</v>
      </c>
    </row>
    <row r="334" spans="1:8" x14ac:dyDescent="0.25">
      <c r="A334" s="6">
        <v>39929</v>
      </c>
      <c r="B334" s="49">
        <v>0.68031768728945641</v>
      </c>
      <c r="C334" s="49">
        <v>0.11718652071926322</v>
      </c>
      <c r="D334" s="49">
        <v>8.8085938865745755E-2</v>
      </c>
      <c r="E334" s="49">
        <v>0.17965887339695055</v>
      </c>
      <c r="F334" s="49">
        <v>0.10511437525598814</v>
      </c>
      <c r="G334" s="49">
        <v>0.23080753926679518</v>
      </c>
      <c r="H334" s="49">
        <f>+CCB_CISS__2[[#This Row],[Indikator]]-SUM(CCB_CISS__2[[#This Row],[Pengemarkedet]:[Banksektoren]])</f>
        <v>-4.0535560215286481E-2</v>
      </c>
    </row>
    <row r="335" spans="1:8" x14ac:dyDescent="0.25">
      <c r="A335" s="6">
        <v>39936</v>
      </c>
      <c r="B335" s="49">
        <v>0.66242564095181278</v>
      </c>
      <c r="C335" s="49">
        <v>0.11223609139258295</v>
      </c>
      <c r="D335" s="49">
        <v>8.3807491010193871E-2</v>
      </c>
      <c r="E335" s="49">
        <v>0.17290162917049573</v>
      </c>
      <c r="F335" s="49">
        <v>0.10794954275013495</v>
      </c>
      <c r="G335" s="49">
        <v>0.22511388452430597</v>
      </c>
      <c r="H335" s="49">
        <f>+CCB_CISS__2[[#This Row],[Indikator]]-SUM(CCB_CISS__2[[#This Row],[Pengemarkedet]:[Banksektoren]])</f>
        <v>-3.9582997895900696E-2</v>
      </c>
    </row>
    <row r="336" spans="1:8" x14ac:dyDescent="0.25">
      <c r="A336" s="6">
        <v>39943</v>
      </c>
      <c r="B336" s="49">
        <v>0.68018308834006469</v>
      </c>
      <c r="C336" s="49">
        <v>0.10974901428980899</v>
      </c>
      <c r="D336" s="49">
        <v>8.9110752498818238E-2</v>
      </c>
      <c r="E336" s="49">
        <v>0.17909812192779143</v>
      </c>
      <c r="F336" s="49">
        <v>0.11470985154258455</v>
      </c>
      <c r="G336" s="49">
        <v>0.22839075884909724</v>
      </c>
      <c r="H336" s="49">
        <f>+CCB_CISS__2[[#This Row],[Indikator]]-SUM(CCB_CISS__2[[#This Row],[Pengemarkedet]:[Banksektoren]])</f>
        <v>-4.0875410768035803E-2</v>
      </c>
    </row>
    <row r="337" spans="1:8" x14ac:dyDescent="0.25">
      <c r="A337" s="6">
        <v>39950</v>
      </c>
      <c r="B337" s="49">
        <v>0.65393784863671844</v>
      </c>
      <c r="C337" s="49">
        <v>0.10604268638050295</v>
      </c>
      <c r="D337" s="49">
        <v>8.2615429001269697E-2</v>
      </c>
      <c r="E337" s="49">
        <v>0.17237698367582729</v>
      </c>
      <c r="F337" s="49">
        <v>0.10925684859460362</v>
      </c>
      <c r="G337" s="49">
        <v>0.22284088563084964</v>
      </c>
      <c r="H337" s="49">
        <f>+CCB_CISS__2[[#This Row],[Indikator]]-SUM(CCB_CISS__2[[#This Row],[Pengemarkedet]:[Banksektoren]])</f>
        <v>-3.9194984646334641E-2</v>
      </c>
    </row>
    <row r="338" spans="1:8" x14ac:dyDescent="0.25">
      <c r="A338" s="6">
        <v>39957</v>
      </c>
      <c r="B338" s="49">
        <v>0.63799454953812096</v>
      </c>
      <c r="C338" s="49">
        <v>0.105650866590784</v>
      </c>
      <c r="D338" s="49">
        <v>7.8019484634413036E-2</v>
      </c>
      <c r="E338" s="49">
        <v>0.16101713558215525</v>
      </c>
      <c r="F338" s="49">
        <v>0.10432975573215567</v>
      </c>
      <c r="G338" s="49">
        <v>0.22675384130007906</v>
      </c>
      <c r="H338" s="49">
        <f>+CCB_CISS__2[[#This Row],[Indikator]]-SUM(CCB_CISS__2[[#This Row],[Pengemarkedet]:[Banksektoren]])</f>
        <v>-3.7776534301465992E-2</v>
      </c>
    </row>
    <row r="339" spans="1:8" x14ac:dyDescent="0.25">
      <c r="A339" s="6">
        <v>39964</v>
      </c>
      <c r="B339" s="49">
        <v>0.60602546677868485</v>
      </c>
      <c r="C339" s="49">
        <v>0.1002079297235229</v>
      </c>
      <c r="D339" s="49">
        <v>7.3452254365585945E-2</v>
      </c>
      <c r="E339" s="49">
        <v>0.14786218012628546</v>
      </c>
      <c r="F339" s="49">
        <v>0.1009617692193458</v>
      </c>
      <c r="G339" s="49">
        <v>0.2201690437232281</v>
      </c>
      <c r="H339" s="49">
        <f>+CCB_CISS__2[[#This Row],[Indikator]]-SUM(CCB_CISS__2[[#This Row],[Pengemarkedet]:[Banksektoren]])</f>
        <v>-3.6627710379283362E-2</v>
      </c>
    </row>
    <row r="340" spans="1:8" x14ac:dyDescent="0.25">
      <c r="A340" s="6">
        <v>39971</v>
      </c>
      <c r="B340" s="49">
        <v>0.57069772488061754</v>
      </c>
      <c r="C340" s="49">
        <v>9.5926392722218659E-2</v>
      </c>
      <c r="D340" s="49">
        <v>7.3353137915669775E-2</v>
      </c>
      <c r="E340" s="49">
        <v>0.12716872487913877</v>
      </c>
      <c r="F340" s="49">
        <v>9.8751827376051857E-2</v>
      </c>
      <c r="G340" s="49">
        <v>0.21318978295941163</v>
      </c>
      <c r="H340" s="49">
        <f>+CCB_CISS__2[[#This Row],[Indikator]]-SUM(CCB_CISS__2[[#This Row],[Pengemarkedet]:[Banksektoren]])</f>
        <v>-3.7692140971873123E-2</v>
      </c>
    </row>
    <row r="341" spans="1:8" x14ac:dyDescent="0.25">
      <c r="A341" s="6">
        <v>39978</v>
      </c>
      <c r="B341" s="49">
        <v>0.55101021882676204</v>
      </c>
      <c r="C341" s="49">
        <v>9.1595881949094848E-2</v>
      </c>
      <c r="D341" s="49">
        <v>7.7464378967307873E-2</v>
      </c>
      <c r="E341" s="49">
        <v>0.11790310853362217</v>
      </c>
      <c r="F341" s="49">
        <v>0.10033413158097046</v>
      </c>
      <c r="G341" s="49">
        <v>0.20376285926067791</v>
      </c>
      <c r="H341" s="49">
        <f>+CCB_CISS__2[[#This Row],[Indikator]]-SUM(CCB_CISS__2[[#This Row],[Pengemarkedet]:[Banksektoren]])</f>
        <v>-4.005014146491126E-2</v>
      </c>
    </row>
    <row r="342" spans="1:8" x14ac:dyDescent="0.25">
      <c r="A342" s="6">
        <v>39985</v>
      </c>
      <c r="B342" s="49">
        <v>0.5334231512646761</v>
      </c>
      <c r="C342" s="49">
        <v>8.5746541542991953E-2</v>
      </c>
      <c r="D342" s="49">
        <v>7.9109256037291742E-2</v>
      </c>
      <c r="E342" s="49">
        <v>0.11310216893157246</v>
      </c>
      <c r="F342" s="49">
        <v>9.9054674834929371E-2</v>
      </c>
      <c r="G342" s="49">
        <v>0.19793526305049591</v>
      </c>
      <c r="H342" s="49">
        <f>+CCB_CISS__2[[#This Row],[Indikator]]-SUM(CCB_CISS__2[[#This Row],[Pengemarkedet]:[Banksektoren]])</f>
        <v>-4.1524753132605285E-2</v>
      </c>
    </row>
    <row r="343" spans="1:8" x14ac:dyDescent="0.25">
      <c r="A343" s="6">
        <v>39992</v>
      </c>
      <c r="B343" s="49">
        <v>0.55334987493069454</v>
      </c>
      <c r="C343" s="49">
        <v>9.1115385462164356E-2</v>
      </c>
      <c r="D343" s="49">
        <v>8.4955055895786974E-2</v>
      </c>
      <c r="E343" s="49">
        <v>0.12387576985211492</v>
      </c>
      <c r="F343" s="49">
        <v>0.10095803379522686</v>
      </c>
      <c r="G343" s="49">
        <v>0.19721126094439215</v>
      </c>
      <c r="H343" s="49">
        <f>+CCB_CISS__2[[#This Row],[Indikator]]-SUM(CCB_CISS__2[[#This Row],[Pengemarkedet]:[Banksektoren]])</f>
        <v>-4.476563101899067E-2</v>
      </c>
    </row>
    <row r="344" spans="1:8" x14ac:dyDescent="0.25">
      <c r="A344" s="6">
        <v>39999</v>
      </c>
      <c r="B344" s="49">
        <v>0.54220208297898442</v>
      </c>
      <c r="C344" s="49">
        <v>9.4574522056875179E-2</v>
      </c>
      <c r="D344" s="49">
        <v>8.0323529666202403E-2</v>
      </c>
      <c r="E344" s="49">
        <v>0.13020244678326892</v>
      </c>
      <c r="F344" s="49">
        <v>9.3937545654513954E-2</v>
      </c>
      <c r="G344" s="49">
        <v>0.18605258717348097</v>
      </c>
      <c r="H344" s="49">
        <f>+CCB_CISS__2[[#This Row],[Indikator]]-SUM(CCB_CISS__2[[#This Row],[Pengemarkedet]:[Banksektoren]])</f>
        <v>-4.2888548355357048E-2</v>
      </c>
    </row>
    <row r="345" spans="1:8" x14ac:dyDescent="0.25">
      <c r="A345" s="6">
        <v>40006</v>
      </c>
      <c r="B345" s="49">
        <v>0.50415826201421343</v>
      </c>
      <c r="C345" s="49">
        <v>9.3400451690755351E-2</v>
      </c>
      <c r="D345" s="49">
        <v>7.4124647700362922E-2</v>
      </c>
      <c r="E345" s="49">
        <v>0.11673064294923573</v>
      </c>
      <c r="F345" s="49">
        <v>8.6122632602229396E-2</v>
      </c>
      <c r="G345" s="49">
        <v>0.17350857650085647</v>
      </c>
      <c r="H345" s="49">
        <f>+CCB_CISS__2[[#This Row],[Indikator]]-SUM(CCB_CISS__2[[#This Row],[Pengemarkedet]:[Banksektoren]])</f>
        <v>-3.9728689429226471E-2</v>
      </c>
    </row>
    <row r="346" spans="1:8" x14ac:dyDescent="0.25">
      <c r="A346" s="6">
        <v>40013</v>
      </c>
      <c r="B346" s="49">
        <v>0.50531021204422433</v>
      </c>
      <c r="C346" s="49">
        <v>9.5324604422000234E-2</v>
      </c>
      <c r="D346" s="49">
        <v>7.6145248640092533E-2</v>
      </c>
      <c r="E346" s="49">
        <v>0.11568960361197388</v>
      </c>
      <c r="F346" s="49">
        <v>7.7257830474352848E-2</v>
      </c>
      <c r="G346" s="49">
        <v>0.18228457531708225</v>
      </c>
      <c r="H346" s="49">
        <f>+CCB_CISS__2[[#This Row],[Indikator]]-SUM(CCB_CISS__2[[#This Row],[Pengemarkedet]:[Banksektoren]])</f>
        <v>-4.1391650421277459E-2</v>
      </c>
    </row>
    <row r="347" spans="1:8" x14ac:dyDescent="0.25">
      <c r="A347" s="6">
        <v>40020</v>
      </c>
      <c r="B347" s="49">
        <v>0.46939759159870192</v>
      </c>
      <c r="C347" s="49">
        <v>8.7734424926865895E-2</v>
      </c>
      <c r="D347" s="49">
        <v>7.3942218194952156E-2</v>
      </c>
      <c r="E347" s="49">
        <v>9.9471187959567747E-2</v>
      </c>
      <c r="F347" s="49">
        <v>6.8940238454808844E-2</v>
      </c>
      <c r="G347" s="49">
        <v>0.18072303798530306</v>
      </c>
      <c r="H347" s="49">
        <f>+CCB_CISS__2[[#This Row],[Indikator]]-SUM(CCB_CISS__2[[#This Row],[Pengemarkedet]:[Banksektoren]])</f>
        <v>-4.1413515922795796E-2</v>
      </c>
    </row>
    <row r="348" spans="1:8" x14ac:dyDescent="0.25">
      <c r="A348" s="6">
        <v>40027</v>
      </c>
      <c r="B348" s="49">
        <v>0.47107059117603645</v>
      </c>
      <c r="C348" s="49">
        <v>8.3809659245244347E-2</v>
      </c>
      <c r="D348" s="49">
        <v>7.819198574290015E-2</v>
      </c>
      <c r="E348" s="49">
        <v>0.10465450182701105</v>
      </c>
      <c r="F348" s="49">
        <v>6.9018625985475854E-2</v>
      </c>
      <c r="G348" s="49">
        <v>0.18155822222025744</v>
      </c>
      <c r="H348" s="49">
        <f>+CCB_CISS__2[[#This Row],[Indikator]]-SUM(CCB_CISS__2[[#This Row],[Pengemarkedet]:[Banksektoren]])</f>
        <v>-4.6162403844852484E-2</v>
      </c>
    </row>
    <row r="349" spans="1:8" x14ac:dyDescent="0.25">
      <c r="A349" s="6">
        <v>40034</v>
      </c>
      <c r="B349" s="49">
        <v>0.49459225269954327</v>
      </c>
      <c r="C349" s="49">
        <v>8.4040038859038949E-2</v>
      </c>
      <c r="D349" s="49">
        <v>8.6056603808850024E-2</v>
      </c>
      <c r="E349" s="49">
        <v>0.1129467025653639</v>
      </c>
      <c r="F349" s="49">
        <v>7.140822250166784E-2</v>
      </c>
      <c r="G349" s="49">
        <v>0.19153892746680859</v>
      </c>
      <c r="H349" s="49">
        <f>+CCB_CISS__2[[#This Row],[Indikator]]-SUM(CCB_CISS__2[[#This Row],[Pengemarkedet]:[Banksektoren]])</f>
        <v>-5.1398242502186109E-2</v>
      </c>
    </row>
    <row r="350" spans="1:8" x14ac:dyDescent="0.25">
      <c r="A350" s="6">
        <v>40041</v>
      </c>
      <c r="B350" s="49">
        <v>0.49704274255689795</v>
      </c>
      <c r="C350" s="49">
        <v>8.4174784799777275E-2</v>
      </c>
      <c r="D350" s="49">
        <v>8.7421501043351696E-2</v>
      </c>
      <c r="E350" s="49">
        <v>0.11280569720058989</v>
      </c>
      <c r="F350" s="49">
        <v>7.6167440982644788E-2</v>
      </c>
      <c r="G350" s="49">
        <v>0.1902194700133312</v>
      </c>
      <c r="H350" s="49">
        <f>+CCB_CISS__2[[#This Row],[Indikator]]-SUM(CCB_CISS__2[[#This Row],[Pengemarkedet]:[Banksektoren]])</f>
        <v>-5.3746151482796933E-2</v>
      </c>
    </row>
    <row r="351" spans="1:8" x14ac:dyDescent="0.25">
      <c r="A351" s="6">
        <v>40048</v>
      </c>
      <c r="B351" s="49">
        <v>0.50048939392236635</v>
      </c>
      <c r="C351" s="49">
        <v>8.4334875731600104E-2</v>
      </c>
      <c r="D351" s="49">
        <v>8.6157639052440865E-2</v>
      </c>
      <c r="E351" s="49">
        <v>0.11737021883897482</v>
      </c>
      <c r="F351" s="49">
        <v>7.85040732823723E-2</v>
      </c>
      <c r="G351" s="49">
        <v>0.18955043776432381</v>
      </c>
      <c r="H351" s="49">
        <f>+CCB_CISS__2[[#This Row],[Indikator]]-SUM(CCB_CISS__2[[#This Row],[Pengemarkedet]:[Banksektoren]])</f>
        <v>-5.5427850747345575E-2</v>
      </c>
    </row>
    <row r="352" spans="1:8" x14ac:dyDescent="0.25">
      <c r="A352" s="6">
        <v>40055</v>
      </c>
      <c r="B352" s="49">
        <v>0.46020694217741892</v>
      </c>
      <c r="C352" s="49">
        <v>8.5774907252622712E-2</v>
      </c>
      <c r="D352" s="49">
        <v>7.7917431697689235E-2</v>
      </c>
      <c r="E352" s="49">
        <v>0.10103000395583517</v>
      </c>
      <c r="F352" s="49">
        <v>6.9283812629452421E-2</v>
      </c>
      <c r="G352" s="49">
        <v>0.17804070370689343</v>
      </c>
      <c r="H352" s="49">
        <f>+CCB_CISS__2[[#This Row],[Indikator]]-SUM(CCB_CISS__2[[#This Row],[Pengemarkedet]:[Banksektoren]])</f>
        <v>-5.1839917065074015E-2</v>
      </c>
    </row>
    <row r="353" spans="1:8" x14ac:dyDescent="0.25">
      <c r="A353" s="6">
        <v>40062</v>
      </c>
      <c r="B353" s="49">
        <v>0.44632989601223916</v>
      </c>
      <c r="C353" s="49">
        <v>8.4791832488394031E-2</v>
      </c>
      <c r="D353" s="49">
        <v>6.9341905051931926E-2</v>
      </c>
      <c r="E353" s="49">
        <v>0.10276350317680016</v>
      </c>
      <c r="F353" s="49">
        <v>6.2481444187636896E-2</v>
      </c>
      <c r="G353" s="49">
        <v>0.17900711165671404</v>
      </c>
      <c r="H353" s="49">
        <f>+CCB_CISS__2[[#This Row],[Indikator]]-SUM(CCB_CISS__2[[#This Row],[Pengemarkedet]:[Banksektoren]])</f>
        <v>-5.2055900549237921E-2</v>
      </c>
    </row>
    <row r="354" spans="1:8" x14ac:dyDescent="0.25">
      <c r="A354" s="6">
        <v>40069</v>
      </c>
      <c r="B354" s="49">
        <v>0.40065445738645983</v>
      </c>
      <c r="C354" s="49">
        <v>7.7027363218927877E-2</v>
      </c>
      <c r="D354" s="49">
        <v>6.4761850312234637E-2</v>
      </c>
      <c r="E354" s="49">
        <v>9.2542505567333705E-2</v>
      </c>
      <c r="F354" s="49">
        <v>5.0682143624654001E-2</v>
      </c>
      <c r="G354" s="49">
        <v>0.16563500878047438</v>
      </c>
      <c r="H354" s="49">
        <f>+CCB_CISS__2[[#This Row],[Indikator]]-SUM(CCB_CISS__2[[#This Row],[Pengemarkedet]:[Banksektoren]])</f>
        <v>-4.9994414117164765E-2</v>
      </c>
    </row>
    <row r="355" spans="1:8" x14ac:dyDescent="0.25">
      <c r="A355" s="6">
        <v>40076</v>
      </c>
      <c r="B355" s="49">
        <v>0.34988312710191966</v>
      </c>
      <c r="C355" s="49">
        <v>7.2670076852647883E-2</v>
      </c>
      <c r="D355" s="49">
        <v>6.2046646900199343E-2</v>
      </c>
      <c r="E355" s="49">
        <v>8.0126933440598097E-2</v>
      </c>
      <c r="F355" s="49">
        <v>4.1816420242769103E-2</v>
      </c>
      <c r="G355" s="49">
        <v>0.14246994777257746</v>
      </c>
      <c r="H355" s="49">
        <f>+CCB_CISS__2[[#This Row],[Indikator]]-SUM(CCB_CISS__2[[#This Row],[Pengemarkedet]:[Banksektoren]])</f>
        <v>-4.9246898106872272E-2</v>
      </c>
    </row>
    <row r="356" spans="1:8" x14ac:dyDescent="0.25">
      <c r="A356" s="6">
        <v>40083</v>
      </c>
      <c r="B356" s="49">
        <v>0.36256442290570662</v>
      </c>
      <c r="C356" s="49">
        <v>7.149464929847546E-2</v>
      </c>
      <c r="D356" s="49">
        <v>6.3699796850429979E-2</v>
      </c>
      <c r="E356" s="49">
        <v>8.5704681384985604E-2</v>
      </c>
      <c r="F356" s="49">
        <v>4.8603117534658152E-2</v>
      </c>
      <c r="G356" s="49">
        <v>0.14900492743480004</v>
      </c>
      <c r="H356" s="49">
        <f>+CCB_CISS__2[[#This Row],[Indikator]]-SUM(CCB_CISS__2[[#This Row],[Pengemarkedet]:[Banksektoren]])</f>
        <v>-5.5942749597642616E-2</v>
      </c>
    </row>
    <row r="357" spans="1:8" x14ac:dyDescent="0.25">
      <c r="A357" s="6">
        <v>40090</v>
      </c>
      <c r="B357" s="49">
        <v>0.35618231877252476</v>
      </c>
      <c r="C357" s="49">
        <v>7.4096231149093639E-2</v>
      </c>
      <c r="D357" s="49">
        <v>6.4958003337799025E-2</v>
      </c>
      <c r="E357" s="49">
        <v>8.7059574337204348E-2</v>
      </c>
      <c r="F357" s="49">
        <v>4.6254473548948474E-2</v>
      </c>
      <c r="G357" s="49">
        <v>0.14314392982530189</v>
      </c>
      <c r="H357" s="49">
        <f>+CCB_CISS__2[[#This Row],[Indikator]]-SUM(CCB_CISS__2[[#This Row],[Pengemarkedet]:[Banksektoren]])</f>
        <v>-5.9329893425822622E-2</v>
      </c>
    </row>
    <row r="358" spans="1:8" x14ac:dyDescent="0.25">
      <c r="A358" s="6">
        <v>40097</v>
      </c>
      <c r="B358" s="49">
        <v>0.37700322429059163</v>
      </c>
      <c r="C358" s="49">
        <v>7.9756305842769881E-2</v>
      </c>
      <c r="D358" s="49">
        <v>6.6042239916629983E-2</v>
      </c>
      <c r="E358" s="49">
        <v>9.5476632676995118E-2</v>
      </c>
      <c r="F358" s="49">
        <v>5.6889500524556331E-2</v>
      </c>
      <c r="G358" s="49">
        <v>0.14502386218845589</v>
      </c>
      <c r="H358" s="49">
        <f>+CCB_CISS__2[[#This Row],[Indikator]]-SUM(CCB_CISS__2[[#This Row],[Pengemarkedet]:[Banksektoren]])</f>
        <v>-6.6185316858815568E-2</v>
      </c>
    </row>
    <row r="359" spans="1:8" x14ac:dyDescent="0.25">
      <c r="A359" s="6">
        <v>40104</v>
      </c>
      <c r="B359" s="49">
        <v>0.3995935392513088</v>
      </c>
      <c r="C359" s="49">
        <v>8.5096824978649427E-2</v>
      </c>
      <c r="D359" s="49">
        <v>6.8396706348681349E-2</v>
      </c>
      <c r="E359" s="49">
        <v>0.10007948391913603</v>
      </c>
      <c r="F359" s="49">
        <v>6.0187089490207971E-2</v>
      </c>
      <c r="G359" s="49">
        <v>0.15624789858538388</v>
      </c>
      <c r="H359" s="49">
        <f>+CCB_CISS__2[[#This Row],[Indikator]]-SUM(CCB_CISS__2[[#This Row],[Pengemarkedet]:[Banksektoren]])</f>
        <v>-7.0414464070749805E-2</v>
      </c>
    </row>
    <row r="360" spans="1:8" x14ac:dyDescent="0.25">
      <c r="A360" s="6">
        <v>40111</v>
      </c>
      <c r="B360" s="49">
        <v>0.37612161151724316</v>
      </c>
      <c r="C360" s="49">
        <v>8.0255863317971757E-2</v>
      </c>
      <c r="D360" s="49">
        <v>6.5980151360322786E-2</v>
      </c>
      <c r="E360" s="49">
        <v>9.3523219539167743E-2</v>
      </c>
      <c r="F360" s="49">
        <v>5.6050969049701506E-2</v>
      </c>
      <c r="G360" s="49">
        <v>0.14787615169372928</v>
      </c>
      <c r="H360" s="49">
        <f>+CCB_CISS__2[[#This Row],[Indikator]]-SUM(CCB_CISS__2[[#This Row],[Pengemarkedet]:[Banksektoren]])</f>
        <v>-6.7564743443649988E-2</v>
      </c>
    </row>
    <row r="361" spans="1:8" x14ac:dyDescent="0.25">
      <c r="A361" s="6">
        <v>40118</v>
      </c>
      <c r="B361" s="49">
        <v>0.40178377107210972</v>
      </c>
      <c r="C361" s="49">
        <v>8.0365985405332366E-2</v>
      </c>
      <c r="D361" s="49">
        <v>7.2141940627714229E-2</v>
      </c>
      <c r="E361" s="49">
        <v>9.2126881407824907E-2</v>
      </c>
      <c r="F361" s="49">
        <v>7.171360691620729E-2</v>
      </c>
      <c r="G361" s="49">
        <v>0.15925016522786847</v>
      </c>
      <c r="H361" s="49">
        <f>+CCB_CISS__2[[#This Row],[Indikator]]-SUM(CCB_CISS__2[[#This Row],[Pengemarkedet]:[Banksektoren]])</f>
        <v>-7.3814808512837504E-2</v>
      </c>
    </row>
    <row r="362" spans="1:8" x14ac:dyDescent="0.25">
      <c r="A362" s="6">
        <v>40125</v>
      </c>
      <c r="B362" s="49">
        <v>0.3917500275806679</v>
      </c>
      <c r="C362" s="49">
        <v>7.7789603501139878E-2</v>
      </c>
      <c r="D362" s="49">
        <v>7.0357381561499593E-2</v>
      </c>
      <c r="E362" s="49">
        <v>8.494089676890286E-2</v>
      </c>
      <c r="F362" s="49">
        <v>6.6671952225816428E-2</v>
      </c>
      <c r="G362" s="49">
        <v>0.16419543444697718</v>
      </c>
      <c r="H362" s="49">
        <f>+CCB_CISS__2[[#This Row],[Indikator]]-SUM(CCB_CISS__2[[#This Row],[Pengemarkedet]:[Banksektoren]])</f>
        <v>-7.2205240923667979E-2</v>
      </c>
    </row>
    <row r="363" spans="1:8" x14ac:dyDescent="0.25">
      <c r="A363" s="6">
        <v>40132</v>
      </c>
      <c r="B363" s="49">
        <v>0.38215827620072423</v>
      </c>
      <c r="C363" s="49">
        <v>7.4655047326389057E-2</v>
      </c>
      <c r="D363" s="49">
        <v>6.9362114178029191E-2</v>
      </c>
      <c r="E363" s="49">
        <v>8.2303208713741499E-2</v>
      </c>
      <c r="F363" s="49">
        <v>6.8277292528660383E-2</v>
      </c>
      <c r="G363" s="49">
        <v>0.16136231817040061</v>
      </c>
      <c r="H363" s="49">
        <f>+CCB_CISS__2[[#This Row],[Indikator]]-SUM(CCB_CISS__2[[#This Row],[Pengemarkedet]:[Banksektoren]])</f>
        <v>-7.3801704716496441E-2</v>
      </c>
    </row>
    <row r="364" spans="1:8" x14ac:dyDescent="0.25">
      <c r="A364" s="6">
        <v>40139</v>
      </c>
      <c r="B364" s="49">
        <v>0.4056749067011447</v>
      </c>
      <c r="C364" s="49">
        <v>8.2267791730853329E-2</v>
      </c>
      <c r="D364" s="49">
        <v>7.160365048797955E-2</v>
      </c>
      <c r="E364" s="49">
        <v>8.7854013880332524E-2</v>
      </c>
      <c r="F364" s="49">
        <v>7.2126231077057096E-2</v>
      </c>
      <c r="G364" s="49">
        <v>0.17264931341665113</v>
      </c>
      <c r="H364" s="49">
        <f>+CCB_CISS__2[[#This Row],[Indikator]]-SUM(CCB_CISS__2[[#This Row],[Pengemarkedet]:[Banksektoren]])</f>
        <v>-8.0826093891728901E-2</v>
      </c>
    </row>
    <row r="365" spans="1:8" x14ac:dyDescent="0.25">
      <c r="A365" s="6">
        <v>40146</v>
      </c>
      <c r="B365" s="49">
        <v>0.35987683270099408</v>
      </c>
      <c r="C365" s="49">
        <v>7.5814425282350412E-2</v>
      </c>
      <c r="D365" s="49">
        <v>6.3497850244998488E-2</v>
      </c>
      <c r="E365" s="49">
        <v>8.1868190429591092E-2</v>
      </c>
      <c r="F365" s="49">
        <v>5.913064808357614E-2</v>
      </c>
      <c r="G365" s="49">
        <v>0.15467770087043481</v>
      </c>
      <c r="H365" s="49">
        <f>+CCB_CISS__2[[#This Row],[Indikator]]-SUM(CCB_CISS__2[[#This Row],[Pengemarkedet]:[Banksektoren]])</f>
        <v>-7.5111982209956851E-2</v>
      </c>
    </row>
    <row r="366" spans="1:8" x14ac:dyDescent="0.25">
      <c r="A366" s="6">
        <v>40153</v>
      </c>
      <c r="B366" s="49">
        <v>0.37094578869949457</v>
      </c>
      <c r="C366" s="49">
        <v>7.8204906951850034E-2</v>
      </c>
      <c r="D366" s="49">
        <v>6.2018492723946286E-2</v>
      </c>
      <c r="E366" s="49">
        <v>8.8435082036175824E-2</v>
      </c>
      <c r="F366" s="49">
        <v>6.5105259997787129E-2</v>
      </c>
      <c r="G366" s="49">
        <v>0.15703271322876158</v>
      </c>
      <c r="H366" s="49">
        <f>+CCB_CISS__2[[#This Row],[Indikator]]-SUM(CCB_CISS__2[[#This Row],[Pengemarkedet]:[Banksektoren]])</f>
        <v>-7.9850666239026258E-2</v>
      </c>
    </row>
    <row r="367" spans="1:8" x14ac:dyDescent="0.25">
      <c r="A367" s="6">
        <v>40160</v>
      </c>
      <c r="B367" s="49">
        <v>0.36454647369914184</v>
      </c>
      <c r="C367" s="49">
        <v>7.8207472973374617E-2</v>
      </c>
      <c r="D367" s="49">
        <v>6.41445672096215E-2</v>
      </c>
      <c r="E367" s="49">
        <v>8.3970859453603552E-2</v>
      </c>
      <c r="F367" s="49">
        <v>5.9904881706504778E-2</v>
      </c>
      <c r="G367" s="49">
        <v>0.15755726900189701</v>
      </c>
      <c r="H367" s="49">
        <f>+CCB_CISS__2[[#This Row],[Indikator]]-SUM(CCB_CISS__2[[#This Row],[Pengemarkedet]:[Banksektoren]])</f>
        <v>-7.9238576645859649E-2</v>
      </c>
    </row>
    <row r="368" spans="1:8" x14ac:dyDescent="0.25">
      <c r="A368" s="6">
        <v>40167</v>
      </c>
      <c r="B368" s="49">
        <v>0.34399933626868717</v>
      </c>
      <c r="C368" s="49">
        <v>7.5628252828973702E-2</v>
      </c>
      <c r="D368" s="49">
        <v>6.2356465431760107E-2</v>
      </c>
      <c r="E368" s="49">
        <v>7.6079267109833482E-2</v>
      </c>
      <c r="F368" s="49">
        <v>5.2452406389814181E-2</v>
      </c>
      <c r="G368" s="49">
        <v>0.15616381647984928</v>
      </c>
      <c r="H368" s="49">
        <f>+CCB_CISS__2[[#This Row],[Indikator]]-SUM(CCB_CISS__2[[#This Row],[Pengemarkedet]:[Banksektoren]])</f>
        <v>-7.8680871971543553E-2</v>
      </c>
    </row>
    <row r="369" spans="1:8" x14ac:dyDescent="0.25">
      <c r="A369" s="6">
        <v>40174</v>
      </c>
      <c r="B369" s="49">
        <v>0.33353881284599207</v>
      </c>
      <c r="C369" s="49">
        <v>7.3562717237740965E-2</v>
      </c>
      <c r="D369" s="49">
        <v>6.6363600639392353E-2</v>
      </c>
      <c r="E369" s="49">
        <v>6.9386646897469789E-2</v>
      </c>
      <c r="F369" s="49">
        <v>4.6982409415480465E-2</v>
      </c>
      <c r="G369" s="49">
        <v>0.16022137325968516</v>
      </c>
      <c r="H369" s="49">
        <f>+CCB_CISS__2[[#This Row],[Indikator]]-SUM(CCB_CISS__2[[#This Row],[Pengemarkedet]:[Banksektoren]])</f>
        <v>-8.2977934603776671E-2</v>
      </c>
    </row>
    <row r="370" spans="1:8" x14ac:dyDescent="0.25">
      <c r="A370" s="6">
        <v>40181</v>
      </c>
      <c r="B370" s="49">
        <v>0.28922936072103744</v>
      </c>
      <c r="C370" s="49">
        <v>6.9816860836284911E-2</v>
      </c>
      <c r="D370" s="49">
        <v>6.3989336359232915E-2</v>
      </c>
      <c r="E370" s="49">
        <v>5.6898979260520899E-2</v>
      </c>
      <c r="F370" s="49">
        <v>4.168113803980443E-2</v>
      </c>
      <c r="G370" s="49">
        <v>0.14130141810723951</v>
      </c>
      <c r="H370" s="49">
        <f>+CCB_CISS__2[[#This Row],[Indikator]]-SUM(CCB_CISS__2[[#This Row],[Pengemarkedet]:[Banksektoren]])</f>
        <v>-8.4458371882045247E-2</v>
      </c>
    </row>
    <row r="371" spans="1:8" x14ac:dyDescent="0.25">
      <c r="A371" s="6">
        <v>40188</v>
      </c>
      <c r="B371" s="49">
        <v>0.29034516681351119</v>
      </c>
      <c r="C371" s="49">
        <v>7.4235529116119497E-2</v>
      </c>
      <c r="D371" s="49">
        <v>6.0581189092202406E-2</v>
      </c>
      <c r="E371" s="49">
        <v>6.7498505318235022E-2</v>
      </c>
      <c r="F371" s="49">
        <v>4.2782196838362214E-2</v>
      </c>
      <c r="G371" s="49">
        <v>0.14711500639529226</v>
      </c>
      <c r="H371" s="49">
        <f>+CCB_CISS__2[[#This Row],[Indikator]]-SUM(CCB_CISS__2[[#This Row],[Pengemarkedet]:[Banksektoren]])</f>
        <v>-0.10186725994670021</v>
      </c>
    </row>
    <row r="372" spans="1:8" x14ac:dyDescent="0.25">
      <c r="A372" s="6">
        <v>40195</v>
      </c>
      <c r="B372" s="49">
        <v>0.28953975780691554</v>
      </c>
      <c r="C372" s="49">
        <v>7.7456915107939034E-2</v>
      </c>
      <c r="D372" s="49">
        <v>6.264694830520795E-2</v>
      </c>
      <c r="E372" s="49">
        <v>7.3588513298329883E-2</v>
      </c>
      <c r="F372" s="49">
        <v>4.2850536858333337E-2</v>
      </c>
      <c r="G372" s="49">
        <v>0.14748152825325667</v>
      </c>
      <c r="H372" s="49">
        <f>+CCB_CISS__2[[#This Row],[Indikator]]-SUM(CCB_CISS__2[[#This Row],[Pengemarkedet]:[Banksektoren]])</f>
        <v>-0.11448468401615131</v>
      </c>
    </row>
    <row r="373" spans="1:8" x14ac:dyDescent="0.25">
      <c r="A373" s="6">
        <v>40202</v>
      </c>
      <c r="B373" s="49">
        <v>0.30071482620818091</v>
      </c>
      <c r="C373" s="49">
        <v>8.0504900776158905E-2</v>
      </c>
      <c r="D373" s="49">
        <v>6.2667038994031768E-2</v>
      </c>
      <c r="E373" s="49">
        <v>8.1053479019024183E-2</v>
      </c>
      <c r="F373" s="49">
        <v>5.5991644591886103E-2</v>
      </c>
      <c r="G373" s="49">
        <v>0.1507187823311226</v>
      </c>
      <c r="H373" s="49">
        <f>+CCB_CISS__2[[#This Row],[Indikator]]-SUM(CCB_CISS__2[[#This Row],[Pengemarkedet]:[Banksektoren]])</f>
        <v>-0.13022101950404263</v>
      </c>
    </row>
    <row r="374" spans="1:8" x14ac:dyDescent="0.25">
      <c r="A374" s="6">
        <v>40209</v>
      </c>
      <c r="B374" s="49">
        <v>0.29894621442734814</v>
      </c>
      <c r="C374" s="49">
        <v>7.8419283274819798E-2</v>
      </c>
      <c r="D374" s="49">
        <v>6.1276120936258255E-2</v>
      </c>
      <c r="E374" s="49">
        <v>8.4429648781299688E-2</v>
      </c>
      <c r="F374" s="49">
        <v>5.0825812197327652E-2</v>
      </c>
      <c r="G374" s="49">
        <v>0.15629965952399361</v>
      </c>
      <c r="H374" s="49">
        <f>+CCB_CISS__2[[#This Row],[Indikator]]-SUM(CCB_CISS__2[[#This Row],[Pengemarkedet]:[Banksektoren]])</f>
        <v>-0.13230431028635087</v>
      </c>
    </row>
    <row r="375" spans="1:8" x14ac:dyDescent="0.25">
      <c r="A375" s="6">
        <v>40216</v>
      </c>
      <c r="B375" s="49">
        <v>0.30105801891315453</v>
      </c>
      <c r="C375" s="49">
        <v>7.2801307744714022E-2</v>
      </c>
      <c r="D375" s="49">
        <v>6.4685584014680636E-2</v>
      </c>
      <c r="E375" s="49">
        <v>8.2764631247937731E-2</v>
      </c>
      <c r="F375" s="49">
        <v>5.6415413838820164E-2</v>
      </c>
      <c r="G375" s="49">
        <v>0.16143481775033358</v>
      </c>
      <c r="H375" s="49">
        <f>+CCB_CISS__2[[#This Row],[Indikator]]-SUM(CCB_CISS__2[[#This Row],[Pengemarkedet]:[Banksektoren]])</f>
        <v>-0.13704373568333161</v>
      </c>
    </row>
    <row r="376" spans="1:8" x14ac:dyDescent="0.25">
      <c r="A376" s="6">
        <v>40223</v>
      </c>
      <c r="B376" s="49">
        <v>0.30305549527271003</v>
      </c>
      <c r="C376" s="49">
        <v>6.6096455246894253E-2</v>
      </c>
      <c r="D376" s="49">
        <v>6.4422021843287491E-2</v>
      </c>
      <c r="E376" s="49">
        <v>8.7503606523361629E-2</v>
      </c>
      <c r="F376" s="49">
        <v>6.5854379074629613E-2</v>
      </c>
      <c r="G376" s="49">
        <v>0.16253394302136678</v>
      </c>
      <c r="H376" s="49">
        <f>+CCB_CISS__2[[#This Row],[Indikator]]-SUM(CCB_CISS__2[[#This Row],[Pengemarkedet]:[Banksektoren]])</f>
        <v>-0.14335491043682969</v>
      </c>
    </row>
    <row r="377" spans="1:8" x14ac:dyDescent="0.25">
      <c r="A377" s="6">
        <v>40230</v>
      </c>
      <c r="B377" s="49">
        <v>0.28814900870558852</v>
      </c>
      <c r="C377" s="49">
        <v>6.707983097385517E-2</v>
      </c>
      <c r="D377" s="49">
        <v>5.8884815684095593E-2</v>
      </c>
      <c r="E377" s="49">
        <v>8.0350177366748862E-2</v>
      </c>
      <c r="F377" s="49">
        <v>6.4444247465370669E-2</v>
      </c>
      <c r="G377" s="49">
        <v>0.15460701805491303</v>
      </c>
      <c r="H377" s="49">
        <f>+CCB_CISS__2[[#This Row],[Indikator]]-SUM(CCB_CISS__2[[#This Row],[Pengemarkedet]:[Banksektoren]])</f>
        <v>-0.13721708083939482</v>
      </c>
    </row>
    <row r="378" spans="1:8" x14ac:dyDescent="0.25">
      <c r="A378" s="6">
        <v>40237</v>
      </c>
      <c r="B378" s="49">
        <v>0.29328489138428054</v>
      </c>
      <c r="C378" s="49">
        <v>7.0418316936592146E-2</v>
      </c>
      <c r="D378" s="49">
        <v>6.3830213208645847E-2</v>
      </c>
      <c r="E378" s="49">
        <v>8.4550918160288105E-2</v>
      </c>
      <c r="F378" s="49">
        <v>7.0672521655828435E-2</v>
      </c>
      <c r="G378" s="49">
        <v>0.14998546270414714</v>
      </c>
      <c r="H378" s="49">
        <f>+CCB_CISS__2[[#This Row],[Indikator]]-SUM(CCB_CISS__2[[#This Row],[Pengemarkedet]:[Banksektoren]])</f>
        <v>-0.14617254128122115</v>
      </c>
    </row>
    <row r="379" spans="1:8" x14ac:dyDescent="0.25">
      <c r="A379" s="6">
        <v>40244</v>
      </c>
      <c r="B379" s="49">
        <v>0.28517519159754051</v>
      </c>
      <c r="C379" s="49">
        <v>7.3499565404252704E-2</v>
      </c>
      <c r="D379" s="49">
        <v>5.9302633099123273E-2</v>
      </c>
      <c r="E379" s="49">
        <v>8.4876517346490751E-2</v>
      </c>
      <c r="F379" s="49">
        <v>7.0277480814392793E-2</v>
      </c>
      <c r="G379" s="49">
        <v>0.14247112961453362</v>
      </c>
      <c r="H379" s="49">
        <f>+CCB_CISS__2[[#This Row],[Indikator]]-SUM(CCB_CISS__2[[#This Row],[Pengemarkedet]:[Banksektoren]])</f>
        <v>-0.14525213468125264</v>
      </c>
    </row>
    <row r="380" spans="1:8" x14ac:dyDescent="0.25">
      <c r="A380" s="6">
        <v>40251</v>
      </c>
      <c r="B380" s="49">
        <v>0.25346633265422219</v>
      </c>
      <c r="C380" s="49">
        <v>7.129604048126989E-2</v>
      </c>
      <c r="D380" s="49">
        <v>5.3967920622301796E-2</v>
      </c>
      <c r="E380" s="49">
        <v>7.3770241426666661E-2</v>
      </c>
      <c r="F380" s="49">
        <v>5.7868715286347849E-2</v>
      </c>
      <c r="G380" s="49">
        <v>0.12770931886997505</v>
      </c>
      <c r="H380" s="49">
        <f>+CCB_CISS__2[[#This Row],[Indikator]]-SUM(CCB_CISS__2[[#This Row],[Pengemarkedet]:[Banksektoren]])</f>
        <v>-0.13114590403233906</v>
      </c>
    </row>
    <row r="381" spans="1:8" x14ac:dyDescent="0.25">
      <c r="A381" s="6">
        <v>40258</v>
      </c>
      <c r="B381" s="49">
        <v>0.2445394172270971</v>
      </c>
      <c r="C381" s="49">
        <v>6.6546952962640057E-2</v>
      </c>
      <c r="D381" s="49">
        <v>5.408715276650921E-2</v>
      </c>
      <c r="E381" s="49">
        <v>7.5158975636304942E-2</v>
      </c>
      <c r="F381" s="49">
        <v>5.1836814389001395E-2</v>
      </c>
      <c r="G381" s="49">
        <v>0.12702166802483666</v>
      </c>
      <c r="H381" s="49">
        <f>+CCB_CISS__2[[#This Row],[Indikator]]-SUM(CCB_CISS__2[[#This Row],[Pengemarkedet]:[Banksektoren]])</f>
        <v>-0.13011214655219516</v>
      </c>
    </row>
    <row r="382" spans="1:8" x14ac:dyDescent="0.25">
      <c r="A382" s="6">
        <v>40265</v>
      </c>
      <c r="B382" s="49">
        <v>0.25023168201399748</v>
      </c>
      <c r="C382" s="49">
        <v>6.8740015425376111E-2</v>
      </c>
      <c r="D382" s="49">
        <v>5.1423809442783068E-2</v>
      </c>
      <c r="E382" s="49">
        <v>7.5527553947619452E-2</v>
      </c>
      <c r="F382" s="49">
        <v>5.219147060839914E-2</v>
      </c>
      <c r="G382" s="49">
        <v>0.13582356437495094</v>
      </c>
      <c r="H382" s="49">
        <f>+CCB_CISS__2[[#This Row],[Indikator]]-SUM(CCB_CISS__2[[#This Row],[Pengemarkedet]:[Banksektoren]])</f>
        <v>-0.13347473178513125</v>
      </c>
    </row>
    <row r="383" spans="1:8" x14ac:dyDescent="0.25">
      <c r="A383" s="6">
        <v>40272</v>
      </c>
      <c r="B383" s="49">
        <v>0.22990390342502737</v>
      </c>
      <c r="C383" s="49">
        <v>6.5502411851953435E-2</v>
      </c>
      <c r="D383" s="49">
        <v>5.2198370081008909E-2</v>
      </c>
      <c r="E383" s="49">
        <v>6.1394621122250248E-2</v>
      </c>
      <c r="F383" s="49">
        <v>4.482084525568035E-2</v>
      </c>
      <c r="G383" s="49">
        <v>0.1269169015674006</v>
      </c>
      <c r="H383" s="49">
        <f>+CCB_CISS__2[[#This Row],[Indikator]]-SUM(CCB_CISS__2[[#This Row],[Pengemarkedet]:[Banksektoren]])</f>
        <v>-0.12092924645326619</v>
      </c>
    </row>
    <row r="384" spans="1:8" x14ac:dyDescent="0.25">
      <c r="A384" s="6">
        <v>40279</v>
      </c>
      <c r="B384" s="49">
        <v>0.23447846914092316</v>
      </c>
      <c r="C384" s="49">
        <v>6.7441448283352107E-2</v>
      </c>
      <c r="D384" s="49">
        <v>5.3966936516911937E-2</v>
      </c>
      <c r="E384" s="49">
        <v>6.472336527801803E-2</v>
      </c>
      <c r="F384" s="49">
        <v>5.1306839981860745E-2</v>
      </c>
      <c r="G384" s="49">
        <v>0.13060780125768492</v>
      </c>
      <c r="H384" s="49">
        <f>+CCB_CISS__2[[#This Row],[Indikator]]-SUM(CCB_CISS__2[[#This Row],[Pengemarkedet]:[Banksektoren]])</f>
        <v>-0.13356792217690464</v>
      </c>
    </row>
    <row r="385" spans="1:8" x14ac:dyDescent="0.25">
      <c r="A385" s="6">
        <v>40286</v>
      </c>
      <c r="B385" s="49">
        <v>0.24087907244211815</v>
      </c>
      <c r="C385" s="49">
        <v>7.2388737225724961E-2</v>
      </c>
      <c r="D385" s="49">
        <v>5.5633741670587752E-2</v>
      </c>
      <c r="E385" s="49">
        <v>7.2679459555784726E-2</v>
      </c>
      <c r="F385" s="49">
        <v>5.1009542440802746E-2</v>
      </c>
      <c r="G385" s="49">
        <v>0.13536258504663715</v>
      </c>
      <c r="H385" s="49">
        <f>+CCB_CISS__2[[#This Row],[Indikator]]-SUM(CCB_CISS__2[[#This Row],[Pengemarkedet]:[Banksektoren]])</f>
        <v>-0.14619499349741916</v>
      </c>
    </row>
    <row r="386" spans="1:8" x14ac:dyDescent="0.25">
      <c r="A386" s="6">
        <v>40293</v>
      </c>
      <c r="B386" s="49">
        <v>0.24410123376578832</v>
      </c>
      <c r="C386" s="49">
        <v>7.0679666320237644E-2</v>
      </c>
      <c r="D386" s="49">
        <v>5.531312558483583E-2</v>
      </c>
      <c r="E386" s="49">
        <v>8.0161960418845823E-2</v>
      </c>
      <c r="F386" s="49">
        <v>5.1831242877880372E-2</v>
      </c>
      <c r="G386" s="49">
        <v>0.14058178587094719</v>
      </c>
      <c r="H386" s="49">
        <f>+CCB_CISS__2[[#This Row],[Indikator]]-SUM(CCB_CISS__2[[#This Row],[Pengemarkedet]:[Banksektoren]])</f>
        <v>-0.1544665473069585</v>
      </c>
    </row>
    <row r="387" spans="1:8" x14ac:dyDescent="0.25">
      <c r="A387" s="6">
        <v>40300</v>
      </c>
      <c r="B387" s="49">
        <v>0.26042821599143046</v>
      </c>
      <c r="C387" s="49">
        <v>7.3565582806887075E-2</v>
      </c>
      <c r="D387" s="49">
        <v>5.7941668144534407E-2</v>
      </c>
      <c r="E387" s="49">
        <v>9.8558135657508067E-2</v>
      </c>
      <c r="F387" s="49">
        <v>5.9289171182607632E-2</v>
      </c>
      <c r="G387" s="49">
        <v>0.14292622728933119</v>
      </c>
      <c r="H387" s="49">
        <f>+CCB_CISS__2[[#This Row],[Indikator]]-SUM(CCB_CISS__2[[#This Row],[Pengemarkedet]:[Banksektoren]])</f>
        <v>-0.17185256908943791</v>
      </c>
    </row>
    <row r="388" spans="1:8" x14ac:dyDescent="0.25">
      <c r="A388" s="6">
        <v>40307</v>
      </c>
      <c r="B388" s="49">
        <v>0.33396795434772397</v>
      </c>
      <c r="C388" s="49">
        <v>8.4838801607762346E-2</v>
      </c>
      <c r="D388" s="49">
        <v>7.3146622767596953E-2</v>
      </c>
      <c r="E388" s="49">
        <v>0.11732261777117962</v>
      </c>
      <c r="F388" s="49">
        <v>7.6687284269632144E-2</v>
      </c>
      <c r="G388" s="49">
        <v>0.16941325856526032</v>
      </c>
      <c r="H388" s="49">
        <f>+CCB_CISS__2[[#This Row],[Indikator]]-SUM(CCB_CISS__2[[#This Row],[Pengemarkedet]:[Banksektoren]])</f>
        <v>-0.18744063063370742</v>
      </c>
    </row>
    <row r="389" spans="1:8" x14ac:dyDescent="0.25">
      <c r="A389" s="6">
        <v>40314</v>
      </c>
      <c r="B389" s="49">
        <v>0.39516340481581186</v>
      </c>
      <c r="C389" s="49">
        <v>8.8759455183481925E-2</v>
      </c>
      <c r="D389" s="49">
        <v>8.6629158985512739E-2</v>
      </c>
      <c r="E389" s="49">
        <v>0.12982878031724487</v>
      </c>
      <c r="F389" s="49">
        <v>9.2009746898062919E-2</v>
      </c>
      <c r="G389" s="49">
        <v>0.18581801575031448</v>
      </c>
      <c r="H389" s="49">
        <f>+CCB_CISS__2[[#This Row],[Indikator]]-SUM(CCB_CISS__2[[#This Row],[Pengemarkedet]:[Banksektoren]])</f>
        <v>-0.18788175231880505</v>
      </c>
    </row>
    <row r="390" spans="1:8" x14ac:dyDescent="0.25">
      <c r="A390" s="6">
        <v>40321</v>
      </c>
      <c r="B390" s="49">
        <v>0.45851849439675896</v>
      </c>
      <c r="C390" s="49">
        <v>9.6259293562826864E-2</v>
      </c>
      <c r="D390" s="49">
        <v>9.8478203308597828E-2</v>
      </c>
      <c r="E390" s="49">
        <v>0.14007121339360457</v>
      </c>
      <c r="F390" s="49">
        <v>0.10681498604781711</v>
      </c>
      <c r="G390" s="49">
        <v>0.19752451568380833</v>
      </c>
      <c r="H390" s="49">
        <f>+CCB_CISS__2[[#This Row],[Indikator]]-SUM(CCB_CISS__2[[#This Row],[Pengemarkedet]:[Banksektoren]])</f>
        <v>-0.18062971759989577</v>
      </c>
    </row>
    <row r="391" spans="1:8" x14ac:dyDescent="0.25">
      <c r="A391" s="6">
        <v>40328</v>
      </c>
      <c r="B391" s="49">
        <v>0.52323884291033518</v>
      </c>
      <c r="C391" s="49">
        <v>0.10573446528929255</v>
      </c>
      <c r="D391" s="49">
        <v>0.10035119818639242</v>
      </c>
      <c r="E391" s="49">
        <v>0.15087334565906149</v>
      </c>
      <c r="F391" s="49">
        <v>0.11717621921746679</v>
      </c>
      <c r="G391" s="49">
        <v>0.21965279664251247</v>
      </c>
      <c r="H391" s="49">
        <f>+CCB_CISS__2[[#This Row],[Indikator]]-SUM(CCB_CISS__2[[#This Row],[Pengemarkedet]:[Banksektoren]])</f>
        <v>-0.17054918208439052</v>
      </c>
    </row>
    <row r="392" spans="1:8" x14ac:dyDescent="0.25">
      <c r="A392" s="6">
        <v>40335</v>
      </c>
      <c r="B392" s="49">
        <v>0.49997594631938153</v>
      </c>
      <c r="C392" s="49">
        <v>0.10101246159774083</v>
      </c>
      <c r="D392" s="49">
        <v>8.9200630891863586E-2</v>
      </c>
      <c r="E392" s="49">
        <v>0.14250136078875181</v>
      </c>
      <c r="F392" s="49">
        <v>0.10655979153161844</v>
      </c>
      <c r="G392" s="49">
        <v>0.20208769363788934</v>
      </c>
      <c r="H392" s="49">
        <f>+CCB_CISS__2[[#This Row],[Indikator]]-SUM(CCB_CISS__2[[#This Row],[Pengemarkedet]:[Banksektoren]])</f>
        <v>-0.14138599212848252</v>
      </c>
    </row>
    <row r="393" spans="1:8" x14ac:dyDescent="0.25">
      <c r="A393" s="6">
        <v>40342</v>
      </c>
      <c r="B393" s="49">
        <v>0.47838045602869139</v>
      </c>
      <c r="C393" s="49">
        <v>9.6493870691750444E-2</v>
      </c>
      <c r="D393" s="49">
        <v>7.816537533094961E-2</v>
      </c>
      <c r="E393" s="49">
        <v>0.13579680685828241</v>
      </c>
      <c r="F393" s="49">
        <v>9.6159576238341815E-2</v>
      </c>
      <c r="G393" s="49">
        <v>0.19276393268202663</v>
      </c>
      <c r="H393" s="49">
        <f>+CCB_CISS__2[[#This Row],[Indikator]]-SUM(CCB_CISS__2[[#This Row],[Pengemarkedet]:[Banksektoren]])</f>
        <v>-0.12099910577265949</v>
      </c>
    </row>
    <row r="394" spans="1:8" x14ac:dyDescent="0.25">
      <c r="A394" s="6">
        <v>40349</v>
      </c>
      <c r="B394" s="49">
        <v>0.43220968281715633</v>
      </c>
      <c r="C394" s="49">
        <v>8.9221892963214297E-2</v>
      </c>
      <c r="D394" s="49">
        <v>6.6190035296962269E-2</v>
      </c>
      <c r="E394" s="49">
        <v>0.12498933947854055</v>
      </c>
      <c r="F394" s="49">
        <v>7.859260071668342E-2</v>
      </c>
      <c r="G394" s="49">
        <v>0.17547389150274476</v>
      </c>
      <c r="H394" s="49">
        <f>+CCB_CISS__2[[#This Row],[Indikator]]-SUM(CCB_CISS__2[[#This Row],[Pengemarkedet]:[Banksektoren]])</f>
        <v>-0.10225807714098889</v>
      </c>
    </row>
    <row r="395" spans="1:8" x14ac:dyDescent="0.25">
      <c r="A395" s="6">
        <v>40356</v>
      </c>
      <c r="B395" s="49">
        <v>0.40112216499889514</v>
      </c>
      <c r="C395" s="49">
        <v>8.4152247286658724E-2</v>
      </c>
      <c r="D395" s="49">
        <v>6.8934269288899619E-2</v>
      </c>
      <c r="E395" s="49">
        <v>0.11437769528463752</v>
      </c>
      <c r="F395" s="49">
        <v>6.5081817838373524E-2</v>
      </c>
      <c r="G395" s="49">
        <v>0.15976280986374497</v>
      </c>
      <c r="H395" s="49">
        <f>+CCB_CISS__2[[#This Row],[Indikator]]-SUM(CCB_CISS__2[[#This Row],[Pengemarkedet]:[Banksektoren]])</f>
        <v>-9.1186674563419223E-2</v>
      </c>
    </row>
    <row r="396" spans="1:8" x14ac:dyDescent="0.25">
      <c r="A396" s="6">
        <v>40363</v>
      </c>
      <c r="B396" s="49">
        <v>0.42577772741454739</v>
      </c>
      <c r="C396" s="49">
        <v>8.6708803668056264E-2</v>
      </c>
      <c r="D396" s="49">
        <v>7.0226110431198405E-2</v>
      </c>
      <c r="E396" s="49">
        <v>0.12035687934709005</v>
      </c>
      <c r="F396" s="49">
        <v>7.0831164844596853E-2</v>
      </c>
      <c r="G396" s="49">
        <v>0.17005246801461585</v>
      </c>
      <c r="H396" s="49">
        <f>+CCB_CISS__2[[#This Row],[Indikator]]-SUM(CCB_CISS__2[[#This Row],[Pengemarkedet]:[Banksektoren]])</f>
        <v>-9.2397698891009961E-2</v>
      </c>
    </row>
    <row r="397" spans="1:8" x14ac:dyDescent="0.25">
      <c r="A397" s="6">
        <v>40370</v>
      </c>
      <c r="B397" s="49">
        <v>0.42289606235241906</v>
      </c>
      <c r="C397" s="49">
        <v>9.0060628790959565E-2</v>
      </c>
      <c r="D397" s="49">
        <v>6.9851239541658477E-2</v>
      </c>
      <c r="E397" s="49">
        <v>0.11620436677977612</v>
      </c>
      <c r="F397" s="49">
        <v>6.8676589925302955E-2</v>
      </c>
      <c r="G397" s="49">
        <v>0.16671434567022464</v>
      </c>
      <c r="H397" s="49">
        <f>+CCB_CISS__2[[#This Row],[Indikator]]-SUM(CCB_CISS__2[[#This Row],[Pengemarkedet]:[Banksektoren]])</f>
        <v>-8.8611108355502677E-2</v>
      </c>
    </row>
    <row r="398" spans="1:8" x14ac:dyDescent="0.25">
      <c r="A398" s="6">
        <v>40377</v>
      </c>
      <c r="B398" s="49">
        <v>0.42866005030443982</v>
      </c>
      <c r="C398" s="49">
        <v>9.1513584378204532E-2</v>
      </c>
      <c r="D398" s="49">
        <v>7.5089798560360438E-2</v>
      </c>
      <c r="E398" s="49">
        <v>0.11015502546994593</v>
      </c>
      <c r="F398" s="49">
        <v>7.3981149638335672E-2</v>
      </c>
      <c r="G398" s="49">
        <v>0.16556504199971181</v>
      </c>
      <c r="H398" s="49">
        <f>+CCB_CISS__2[[#This Row],[Indikator]]-SUM(CCB_CISS__2[[#This Row],[Pengemarkedet]:[Banksektoren]])</f>
        <v>-8.7644549742118605E-2</v>
      </c>
    </row>
    <row r="399" spans="1:8" x14ac:dyDescent="0.25">
      <c r="A399" s="6">
        <v>40384</v>
      </c>
      <c r="B399" s="49">
        <v>0.40813570165352359</v>
      </c>
      <c r="C399" s="49">
        <v>8.277484700120856E-2</v>
      </c>
      <c r="D399" s="49">
        <v>6.9075131754939678E-2</v>
      </c>
      <c r="E399" s="49">
        <v>0.10162702005749077</v>
      </c>
      <c r="F399" s="49">
        <v>7.6964482688912761E-2</v>
      </c>
      <c r="G399" s="49">
        <v>0.15992192775116107</v>
      </c>
      <c r="H399" s="49">
        <f>+CCB_CISS__2[[#This Row],[Indikator]]-SUM(CCB_CISS__2[[#This Row],[Pengemarkedet]:[Banksektoren]])</f>
        <v>-8.2227707600189326E-2</v>
      </c>
    </row>
    <row r="400" spans="1:8" x14ac:dyDescent="0.25">
      <c r="A400" s="6">
        <v>40391</v>
      </c>
      <c r="B400" s="49">
        <v>0.35720677469929962</v>
      </c>
      <c r="C400" s="49">
        <v>7.6536660439788295E-2</v>
      </c>
      <c r="D400" s="49">
        <v>6.7436641663391042E-2</v>
      </c>
      <c r="E400" s="49">
        <v>7.874209628663506E-2</v>
      </c>
      <c r="F400" s="49">
        <v>6.1676355590571358E-2</v>
      </c>
      <c r="G400" s="49">
        <v>0.14670040826056388</v>
      </c>
      <c r="H400" s="49">
        <f>+CCB_CISS__2[[#This Row],[Indikator]]-SUM(CCB_CISS__2[[#This Row],[Pengemarkedet]:[Banksektoren]])</f>
        <v>-7.3885387541649972E-2</v>
      </c>
    </row>
    <row r="401" spans="1:8" x14ac:dyDescent="0.25">
      <c r="A401" s="6">
        <v>40398</v>
      </c>
      <c r="B401" s="49">
        <v>0.32056222314113608</v>
      </c>
      <c r="C401" s="49">
        <v>6.851201981082379E-2</v>
      </c>
      <c r="D401" s="49">
        <v>6.9507383416275825E-2</v>
      </c>
      <c r="E401" s="49">
        <v>6.7337744029720856E-2</v>
      </c>
      <c r="F401" s="49">
        <v>5.5961878227236826E-2</v>
      </c>
      <c r="G401" s="49">
        <v>0.13383041323861458</v>
      </c>
      <c r="H401" s="49">
        <f>+CCB_CISS__2[[#This Row],[Indikator]]-SUM(CCB_CISS__2[[#This Row],[Pengemarkedet]:[Banksektoren]])</f>
        <v>-7.4587215581535748E-2</v>
      </c>
    </row>
    <row r="402" spans="1:8" x14ac:dyDescent="0.25">
      <c r="A402" s="6">
        <v>40405</v>
      </c>
      <c r="B402" s="49">
        <v>0.30788821288105572</v>
      </c>
      <c r="C402" s="49">
        <v>6.7081610536536565E-2</v>
      </c>
      <c r="D402" s="49">
        <v>6.8751173398804252E-2</v>
      </c>
      <c r="E402" s="49">
        <v>6.3355833662367828E-2</v>
      </c>
      <c r="F402" s="49">
        <v>5.4804385598278063E-2</v>
      </c>
      <c r="G402" s="49">
        <v>0.13584654990678252</v>
      </c>
      <c r="H402" s="49">
        <f>+CCB_CISS__2[[#This Row],[Indikator]]-SUM(CCB_CISS__2[[#This Row],[Pengemarkedet]:[Banksektoren]])</f>
        <v>-8.195134022171352E-2</v>
      </c>
    </row>
    <row r="403" spans="1:8" x14ac:dyDescent="0.25">
      <c r="A403" s="6">
        <v>40412</v>
      </c>
      <c r="B403" s="49">
        <v>0.31374068936173632</v>
      </c>
      <c r="C403" s="49">
        <v>7.2519181994006948E-2</v>
      </c>
      <c r="D403" s="49">
        <v>7.375397942515434E-2</v>
      </c>
      <c r="E403" s="49">
        <v>6.9057075654819791E-2</v>
      </c>
      <c r="F403" s="49">
        <v>5.1644180426001648E-2</v>
      </c>
      <c r="G403" s="49">
        <v>0.14288271511764938</v>
      </c>
      <c r="H403" s="49">
        <f>+CCB_CISS__2[[#This Row],[Indikator]]-SUM(CCB_CISS__2[[#This Row],[Pengemarkedet]:[Banksektoren]])</f>
        <v>-9.61164432558958E-2</v>
      </c>
    </row>
    <row r="404" spans="1:8" x14ac:dyDescent="0.25">
      <c r="A404" s="6">
        <v>40419</v>
      </c>
      <c r="B404" s="49">
        <v>0.31955878463007026</v>
      </c>
      <c r="C404" s="49">
        <v>7.080550907923075E-2</v>
      </c>
      <c r="D404" s="49">
        <v>7.8211131420227911E-2</v>
      </c>
      <c r="E404" s="49">
        <v>8.2962079995076404E-2</v>
      </c>
      <c r="F404" s="49">
        <v>5.3121777650160927E-2</v>
      </c>
      <c r="G404" s="49">
        <v>0.1435999587609969</v>
      </c>
      <c r="H404" s="49">
        <f>+CCB_CISS__2[[#This Row],[Indikator]]-SUM(CCB_CISS__2[[#This Row],[Pengemarkedet]:[Banksektoren]])</f>
        <v>-0.10914167227562266</v>
      </c>
    </row>
    <row r="405" spans="1:8" x14ac:dyDescent="0.25">
      <c r="A405" s="6">
        <v>40426</v>
      </c>
      <c r="B405" s="49">
        <v>0.33984586201049033</v>
      </c>
      <c r="C405" s="49">
        <v>7.3143259349649409E-2</v>
      </c>
      <c r="D405" s="49">
        <v>8.057399208283024E-2</v>
      </c>
      <c r="E405" s="49">
        <v>9.436818865040314E-2</v>
      </c>
      <c r="F405" s="49">
        <v>6.0011085873799018E-2</v>
      </c>
      <c r="G405" s="49">
        <v>0.15074820519512364</v>
      </c>
      <c r="H405" s="49">
        <f>+CCB_CISS__2[[#This Row],[Indikator]]-SUM(CCB_CISS__2[[#This Row],[Pengemarkedet]:[Banksektoren]])</f>
        <v>-0.11899886914131513</v>
      </c>
    </row>
    <row r="406" spans="1:8" x14ac:dyDescent="0.25">
      <c r="A406" s="6">
        <v>40433</v>
      </c>
      <c r="B406" s="49">
        <v>0.33215991808905881</v>
      </c>
      <c r="C406" s="49">
        <v>7.0862408415737876E-2</v>
      </c>
      <c r="D406" s="49">
        <v>8.0822731536422776E-2</v>
      </c>
      <c r="E406" s="49">
        <v>9.5296688642616784E-2</v>
      </c>
      <c r="F406" s="49">
        <v>5.8668548775413519E-2</v>
      </c>
      <c r="G406" s="49">
        <v>0.144335806822281</v>
      </c>
      <c r="H406" s="49">
        <f>+CCB_CISS__2[[#This Row],[Indikator]]-SUM(CCB_CISS__2[[#This Row],[Pengemarkedet]:[Banksektoren]])</f>
        <v>-0.11782626610341312</v>
      </c>
    </row>
    <row r="407" spans="1:8" x14ac:dyDescent="0.25">
      <c r="A407" s="6">
        <v>40440</v>
      </c>
      <c r="B407" s="49">
        <v>0.30329084391191125</v>
      </c>
      <c r="C407" s="49">
        <v>6.8423180721253848E-2</v>
      </c>
      <c r="D407" s="49">
        <v>7.8696736209912563E-2</v>
      </c>
      <c r="E407" s="49">
        <v>8.2601394938816103E-2</v>
      </c>
      <c r="F407" s="49">
        <v>5.5794272041775769E-2</v>
      </c>
      <c r="G407" s="49">
        <v>0.12707848695322888</v>
      </c>
      <c r="H407" s="49">
        <f>+CCB_CISS__2[[#This Row],[Indikator]]-SUM(CCB_CISS__2[[#This Row],[Pengemarkedet]:[Banksektoren]])</f>
        <v>-0.10930322695307593</v>
      </c>
    </row>
    <row r="408" spans="1:8" x14ac:dyDescent="0.25">
      <c r="A408" s="6">
        <v>40447</v>
      </c>
      <c r="B408" s="49">
        <v>0.29138012479425024</v>
      </c>
      <c r="C408" s="49">
        <v>6.6232598390230407E-2</v>
      </c>
      <c r="D408" s="49">
        <v>7.6261339962070893E-2</v>
      </c>
      <c r="E408" s="49">
        <v>6.2977981692813892E-2</v>
      </c>
      <c r="F408" s="49">
        <v>6.5208592697029416E-2</v>
      </c>
      <c r="G408" s="49">
        <v>0.12438972027645584</v>
      </c>
      <c r="H408" s="49">
        <f>+CCB_CISS__2[[#This Row],[Indikator]]-SUM(CCB_CISS__2[[#This Row],[Pengemarkedet]:[Banksektoren]])</f>
        <v>-0.10369010822435015</v>
      </c>
    </row>
    <row r="409" spans="1:8" x14ac:dyDescent="0.25">
      <c r="A409" s="6">
        <v>40454</v>
      </c>
      <c r="B409" s="49">
        <v>0.27824208781156412</v>
      </c>
      <c r="C409" s="49">
        <v>6.8509845762441221E-2</v>
      </c>
      <c r="D409" s="49">
        <v>7.2832211524252483E-2</v>
      </c>
      <c r="E409" s="49">
        <v>4.7172775161864994E-2</v>
      </c>
      <c r="F409" s="49">
        <v>6.652683215593147E-2</v>
      </c>
      <c r="G409" s="49">
        <v>0.12532778994767055</v>
      </c>
      <c r="H409" s="49">
        <f>+CCB_CISS__2[[#This Row],[Indikator]]-SUM(CCB_CISS__2[[#This Row],[Pengemarkedet]:[Banksektoren]])</f>
        <v>-0.10212736674059664</v>
      </c>
    </row>
    <row r="410" spans="1:8" x14ac:dyDescent="0.25">
      <c r="A410" s="6">
        <v>40461</v>
      </c>
      <c r="B410" s="49">
        <v>0.2572783558504213</v>
      </c>
      <c r="C410" s="49">
        <v>6.4649229058321003E-2</v>
      </c>
      <c r="D410" s="49">
        <v>6.7858216395616788E-2</v>
      </c>
      <c r="E410" s="49">
        <v>4.2861144543751707E-2</v>
      </c>
      <c r="F410" s="49">
        <v>6.7891105517536673E-2</v>
      </c>
      <c r="G410" s="49">
        <v>0.12300915901699722</v>
      </c>
      <c r="H410" s="49">
        <f>+CCB_CISS__2[[#This Row],[Indikator]]-SUM(CCB_CISS__2[[#This Row],[Pengemarkedet]:[Banksektoren]])</f>
        <v>-0.10899049868180205</v>
      </c>
    </row>
    <row r="411" spans="1:8" x14ac:dyDescent="0.25">
      <c r="A411" s="6">
        <v>40468</v>
      </c>
      <c r="B411" s="49">
        <v>0.25100310877151549</v>
      </c>
      <c r="C411" s="49">
        <v>6.2613180353800382E-2</v>
      </c>
      <c r="D411" s="49">
        <v>6.5415351288070023E-2</v>
      </c>
      <c r="E411" s="49">
        <v>4.4120347836253425E-2</v>
      </c>
      <c r="F411" s="49">
        <v>6.6697702748948623E-2</v>
      </c>
      <c r="G411" s="49">
        <v>0.13112804496805949</v>
      </c>
      <c r="H411" s="49">
        <f>+CCB_CISS__2[[#This Row],[Indikator]]-SUM(CCB_CISS__2[[#This Row],[Pengemarkedet]:[Banksektoren]])</f>
        <v>-0.11897151842361647</v>
      </c>
    </row>
    <row r="412" spans="1:8" x14ac:dyDescent="0.25">
      <c r="A412" s="6">
        <v>40475</v>
      </c>
      <c r="B412" s="49">
        <v>0.24367440882896083</v>
      </c>
      <c r="C412" s="49">
        <v>6.6365101501056206E-2</v>
      </c>
      <c r="D412" s="49">
        <v>6.3567968600600655E-2</v>
      </c>
      <c r="E412" s="49">
        <v>5.8536293097446894E-2</v>
      </c>
      <c r="F412" s="49">
        <v>6.7141338247769522E-2</v>
      </c>
      <c r="G412" s="49">
        <v>0.12979515421073096</v>
      </c>
      <c r="H412" s="49">
        <f>+CCB_CISS__2[[#This Row],[Indikator]]-SUM(CCB_CISS__2[[#This Row],[Pengemarkedet]:[Banksektoren]])</f>
        <v>-0.14173144682864339</v>
      </c>
    </row>
    <row r="413" spans="1:8" x14ac:dyDescent="0.25">
      <c r="A413" s="6">
        <v>40482</v>
      </c>
      <c r="B413" s="49">
        <v>0.23992938839667749</v>
      </c>
      <c r="C413" s="49">
        <v>6.6328040009769787E-2</v>
      </c>
      <c r="D413" s="49">
        <v>6.6415281644291252E-2</v>
      </c>
      <c r="E413" s="49">
        <v>6.4495100294834226E-2</v>
      </c>
      <c r="F413" s="49">
        <v>6.8744997671781979E-2</v>
      </c>
      <c r="G413" s="49">
        <v>0.12735409203139403</v>
      </c>
      <c r="H413" s="49">
        <f>+CCB_CISS__2[[#This Row],[Indikator]]-SUM(CCB_CISS__2[[#This Row],[Pengemarkedet]:[Banksektoren]])</f>
        <v>-0.15340812325539382</v>
      </c>
    </row>
    <row r="414" spans="1:8" x14ac:dyDescent="0.25">
      <c r="A414" s="6">
        <v>40489</v>
      </c>
      <c r="B414" s="49">
        <v>0.24439006514826705</v>
      </c>
      <c r="C414" s="49">
        <v>6.6049915934928288E-2</v>
      </c>
      <c r="D414" s="49">
        <v>6.8849771726867265E-2</v>
      </c>
      <c r="E414" s="49">
        <v>5.7833832280670322E-2</v>
      </c>
      <c r="F414" s="49">
        <v>6.6141077118365754E-2</v>
      </c>
      <c r="G414" s="49">
        <v>0.13028468141270808</v>
      </c>
      <c r="H414" s="49">
        <f>+CCB_CISS__2[[#This Row],[Indikator]]-SUM(CCB_CISS__2[[#This Row],[Pengemarkedet]:[Banksektoren]])</f>
        <v>-0.14476921332527265</v>
      </c>
    </row>
    <row r="415" spans="1:8" x14ac:dyDescent="0.25">
      <c r="A415" s="6">
        <v>40496</v>
      </c>
      <c r="B415" s="49">
        <v>0.25676259220779296</v>
      </c>
      <c r="C415" s="49">
        <v>6.556865045945949E-2</v>
      </c>
      <c r="D415" s="49">
        <v>7.1060972521212268E-2</v>
      </c>
      <c r="E415" s="49">
        <v>4.7954656225046709E-2</v>
      </c>
      <c r="F415" s="49">
        <v>7.2193088494829111E-2</v>
      </c>
      <c r="G415" s="49">
        <v>0.13174046703196224</v>
      </c>
      <c r="H415" s="49">
        <f>+CCB_CISS__2[[#This Row],[Indikator]]-SUM(CCB_CISS__2[[#This Row],[Pengemarkedet]:[Banksektoren]])</f>
        <v>-0.13175524252471688</v>
      </c>
    </row>
    <row r="416" spans="1:8" x14ac:dyDescent="0.25">
      <c r="A416" s="6">
        <v>40503</v>
      </c>
      <c r="B416" s="49">
        <v>0.23549261796819634</v>
      </c>
      <c r="C416" s="49">
        <v>6.0719275572576129E-2</v>
      </c>
      <c r="D416" s="49">
        <v>6.838476223584232E-2</v>
      </c>
      <c r="E416" s="49">
        <v>3.1126945905363964E-2</v>
      </c>
      <c r="F416" s="49">
        <v>6.0237905300830966E-2</v>
      </c>
      <c r="G416" s="49">
        <v>0.1177466748784736</v>
      </c>
      <c r="H416" s="49">
        <f>+CCB_CISS__2[[#This Row],[Indikator]]-SUM(CCB_CISS__2[[#This Row],[Pengemarkedet]:[Banksektoren]])</f>
        <v>-0.10272294592489059</v>
      </c>
    </row>
    <row r="417" spans="1:8" x14ac:dyDescent="0.25">
      <c r="A417" s="6">
        <v>40510</v>
      </c>
      <c r="B417" s="49">
        <v>0.21911483809745713</v>
      </c>
      <c r="C417" s="49">
        <v>5.9021273196313104E-2</v>
      </c>
      <c r="D417" s="49">
        <v>6.5058572142072113E-2</v>
      </c>
      <c r="E417" s="49">
        <v>2.1829284008780821E-2</v>
      </c>
      <c r="F417" s="49">
        <v>5.4255752337520155E-2</v>
      </c>
      <c r="G417" s="49">
        <v>0.10595167105700698</v>
      </c>
      <c r="H417" s="49">
        <f>+CCB_CISS__2[[#This Row],[Indikator]]-SUM(CCB_CISS__2[[#This Row],[Pengemarkedet]:[Banksektoren]])</f>
        <v>-8.7001714644236061E-2</v>
      </c>
    </row>
    <row r="418" spans="1:8" x14ac:dyDescent="0.25">
      <c r="A418" s="6">
        <v>40517</v>
      </c>
      <c r="B418" s="49">
        <v>0.22048784639925956</v>
      </c>
      <c r="C418" s="49">
        <v>6.4685346052374387E-2</v>
      </c>
      <c r="D418" s="49">
        <v>6.9557086484673403E-2</v>
      </c>
      <c r="E418" s="49">
        <v>3.2832415089586224E-2</v>
      </c>
      <c r="F418" s="49">
        <v>6.3542208653341897E-2</v>
      </c>
      <c r="G418" s="49">
        <v>0.10620848563443067</v>
      </c>
      <c r="H418" s="49">
        <f>+CCB_CISS__2[[#This Row],[Indikator]]-SUM(CCB_CISS__2[[#This Row],[Pengemarkedet]:[Banksektoren]])</f>
        <v>-0.11633769551514705</v>
      </c>
    </row>
    <row r="419" spans="1:8" x14ac:dyDescent="0.25">
      <c r="A419" s="6">
        <v>40524</v>
      </c>
      <c r="B419" s="49">
        <v>0.19631008222280932</v>
      </c>
      <c r="C419" s="49">
        <v>6.3715003622138333E-2</v>
      </c>
      <c r="D419" s="49">
        <v>6.7812025314565039E-2</v>
      </c>
      <c r="E419" s="49">
        <v>4.1168020639952778E-2</v>
      </c>
      <c r="F419" s="49">
        <v>5.4110250465989239E-2</v>
      </c>
      <c r="G419" s="49">
        <v>0.10271819121530346</v>
      </c>
      <c r="H419" s="49">
        <f>+CCB_CISS__2[[#This Row],[Indikator]]-SUM(CCB_CISS__2[[#This Row],[Pengemarkedet]:[Banksektoren]])</f>
        <v>-0.13321340903513956</v>
      </c>
    </row>
    <row r="420" spans="1:8" x14ac:dyDescent="0.25">
      <c r="A420" s="6">
        <v>40531</v>
      </c>
      <c r="B420" s="49">
        <v>0.20580845179426344</v>
      </c>
      <c r="C420" s="49">
        <v>6.4001963570998549E-2</v>
      </c>
      <c r="D420" s="49">
        <v>6.7870967623433476E-2</v>
      </c>
      <c r="E420" s="49">
        <v>4.1057585032883828E-2</v>
      </c>
      <c r="F420" s="49">
        <v>5.897017871323753E-2</v>
      </c>
      <c r="G420" s="49">
        <v>0.11108521950644859</v>
      </c>
      <c r="H420" s="49">
        <f>+CCB_CISS__2[[#This Row],[Indikator]]-SUM(CCB_CISS__2[[#This Row],[Pengemarkedet]:[Banksektoren]])</f>
        <v>-0.13717746265273856</v>
      </c>
    </row>
    <row r="421" spans="1:8" x14ac:dyDescent="0.25">
      <c r="A421" s="6">
        <v>40538</v>
      </c>
      <c r="B421" s="49">
        <v>0.18923322473584292</v>
      </c>
      <c r="C421" s="49">
        <v>6.1637110183742086E-2</v>
      </c>
      <c r="D421" s="49">
        <v>6.4535200842669449E-2</v>
      </c>
      <c r="E421" s="49">
        <v>4.1461085680021957E-2</v>
      </c>
      <c r="F421" s="49">
        <v>4.939162242060368E-2</v>
      </c>
      <c r="G421" s="49">
        <v>0.10813046801872073</v>
      </c>
      <c r="H421" s="49">
        <f>+CCB_CISS__2[[#This Row],[Indikator]]-SUM(CCB_CISS__2[[#This Row],[Pengemarkedet]:[Banksektoren]])</f>
        <v>-0.13592226240991501</v>
      </c>
    </row>
    <row r="422" spans="1:8" x14ac:dyDescent="0.25">
      <c r="A422" s="6">
        <v>40545</v>
      </c>
      <c r="B422" s="49">
        <v>0.17854339402589756</v>
      </c>
      <c r="C422" s="49">
        <v>5.8741248302473903E-2</v>
      </c>
      <c r="D422" s="49">
        <v>6.1482596956504654E-2</v>
      </c>
      <c r="E422" s="49">
        <v>2.9298207807250624E-2</v>
      </c>
      <c r="F422" s="49">
        <v>3.8484539908882266E-2</v>
      </c>
      <c r="G422" s="49">
        <v>0.10113050179825446</v>
      </c>
      <c r="H422" s="49">
        <f>+CCB_CISS__2[[#This Row],[Indikator]]-SUM(CCB_CISS__2[[#This Row],[Pengemarkedet]:[Banksektoren]])</f>
        <v>-0.11059370074746835</v>
      </c>
    </row>
    <row r="423" spans="1:8" x14ac:dyDescent="0.25">
      <c r="A423" s="6">
        <v>40552</v>
      </c>
      <c r="B423" s="49">
        <v>0.18323942133553184</v>
      </c>
      <c r="C423" s="49">
        <v>5.7989599082716704E-2</v>
      </c>
      <c r="D423" s="49">
        <v>6.1926804456431055E-2</v>
      </c>
      <c r="E423" s="49">
        <v>2.8324420171842252E-2</v>
      </c>
      <c r="F423" s="49">
        <v>4.9619618959986719E-2</v>
      </c>
      <c r="G423" s="49">
        <v>0.10207609408081543</v>
      </c>
      <c r="H423" s="49">
        <f>+CCB_CISS__2[[#This Row],[Indikator]]-SUM(CCB_CISS__2[[#This Row],[Pengemarkedet]:[Banksektoren]])</f>
        <v>-0.11669711541626032</v>
      </c>
    </row>
    <row r="424" spans="1:8" x14ac:dyDescent="0.25">
      <c r="A424" s="6">
        <v>40559</v>
      </c>
      <c r="B424" s="49">
        <v>0.18502083324425467</v>
      </c>
      <c r="C424" s="49">
        <v>6.0397407118927007E-2</v>
      </c>
      <c r="D424" s="49">
        <v>6.6645876637415197E-2</v>
      </c>
      <c r="E424" s="49">
        <v>3.6898514782737452E-2</v>
      </c>
      <c r="F424" s="49">
        <v>5.2998987871278484E-2</v>
      </c>
      <c r="G424" s="49">
        <v>0.11050446326635438</v>
      </c>
      <c r="H424" s="49">
        <f>+CCB_CISS__2[[#This Row],[Indikator]]-SUM(CCB_CISS__2[[#This Row],[Pengemarkedet]:[Banksektoren]])</f>
        <v>-0.14242441643245785</v>
      </c>
    </row>
    <row r="425" spans="1:8" x14ac:dyDescent="0.25">
      <c r="A425" s="6">
        <v>40566</v>
      </c>
      <c r="B425" s="49">
        <v>0.19439606998753978</v>
      </c>
      <c r="C425" s="49">
        <v>6.376961118329133E-2</v>
      </c>
      <c r="D425" s="49">
        <v>6.7776146977110846E-2</v>
      </c>
      <c r="E425" s="49">
        <v>4.8962313191271541E-2</v>
      </c>
      <c r="F425" s="49">
        <v>6.4655417165872947E-2</v>
      </c>
      <c r="G425" s="49">
        <v>0.12465462959793704</v>
      </c>
      <c r="H425" s="49">
        <f>+CCB_CISS__2[[#This Row],[Indikator]]-SUM(CCB_CISS__2[[#This Row],[Pengemarkedet]:[Banksektoren]])</f>
        <v>-0.17542204812794393</v>
      </c>
    </row>
    <row r="426" spans="1:8" x14ac:dyDescent="0.25">
      <c r="A426" s="6">
        <v>40573</v>
      </c>
      <c r="B426" s="49">
        <v>0.18727176388078026</v>
      </c>
      <c r="C426" s="49">
        <v>6.3244563692029937E-2</v>
      </c>
      <c r="D426" s="49">
        <v>6.1932340828284665E-2</v>
      </c>
      <c r="E426" s="49">
        <v>5.2129975811150968E-2</v>
      </c>
      <c r="F426" s="49">
        <v>6.5383923399783675E-2</v>
      </c>
      <c r="G426" s="49">
        <v>0.12591548539618838</v>
      </c>
      <c r="H426" s="49">
        <f>+CCB_CISS__2[[#This Row],[Indikator]]-SUM(CCB_CISS__2[[#This Row],[Pengemarkedet]:[Banksektoren]])</f>
        <v>-0.18133452524665739</v>
      </c>
    </row>
    <row r="427" spans="1:8" x14ac:dyDescent="0.25">
      <c r="A427" s="6">
        <v>40580</v>
      </c>
      <c r="B427" s="49">
        <v>0.18437288453282064</v>
      </c>
      <c r="C427" s="49">
        <v>6.6931841240663231E-2</v>
      </c>
      <c r="D427" s="49">
        <v>6.195350298086065E-2</v>
      </c>
      <c r="E427" s="49">
        <v>5.4469467202612233E-2</v>
      </c>
      <c r="F427" s="49">
        <v>6.4100022159367109E-2</v>
      </c>
      <c r="G427" s="49">
        <v>0.12291770858906537</v>
      </c>
      <c r="H427" s="49">
        <f>+CCB_CISS__2[[#This Row],[Indikator]]-SUM(CCB_CISS__2[[#This Row],[Pengemarkedet]:[Banksektoren]])</f>
        <v>-0.18599965763974791</v>
      </c>
    </row>
    <row r="428" spans="1:8" x14ac:dyDescent="0.25">
      <c r="A428" s="6">
        <v>40587</v>
      </c>
      <c r="B428" s="49">
        <v>0.17692597160484688</v>
      </c>
      <c r="C428" s="49">
        <v>6.5908219140517907E-2</v>
      </c>
      <c r="D428" s="49">
        <v>5.7756976166024744E-2</v>
      </c>
      <c r="E428" s="49">
        <v>5.6954325792320515E-2</v>
      </c>
      <c r="F428" s="49">
        <v>6.1160778855954348E-2</v>
      </c>
      <c r="G428" s="49">
        <v>0.1249558690435883</v>
      </c>
      <c r="H428" s="49">
        <f>+CCB_CISS__2[[#This Row],[Indikator]]-SUM(CCB_CISS__2[[#This Row],[Pengemarkedet]:[Banksektoren]])</f>
        <v>-0.18981019739355895</v>
      </c>
    </row>
    <row r="429" spans="1:8" x14ac:dyDescent="0.25">
      <c r="A429" s="6">
        <v>40594</v>
      </c>
      <c r="B429" s="49">
        <v>0.17870547683275056</v>
      </c>
      <c r="C429" s="49">
        <v>5.8678715735385932E-2</v>
      </c>
      <c r="D429" s="49">
        <v>6.0088144364672656E-2</v>
      </c>
      <c r="E429" s="49">
        <v>4.7597420262760155E-2</v>
      </c>
      <c r="F429" s="49">
        <v>5.7377817444930784E-2</v>
      </c>
      <c r="G429" s="49">
        <v>0.12516341169961101</v>
      </c>
      <c r="H429" s="49">
        <f>+CCB_CISS__2[[#This Row],[Indikator]]-SUM(CCB_CISS__2[[#This Row],[Pengemarkedet]:[Banksektoren]])</f>
        <v>-0.17020003267460998</v>
      </c>
    </row>
    <row r="430" spans="1:8" x14ac:dyDescent="0.25">
      <c r="A430" s="6">
        <v>40601</v>
      </c>
      <c r="B430" s="49">
        <v>0.17647306183766942</v>
      </c>
      <c r="C430" s="49">
        <v>5.9251449814433241E-2</v>
      </c>
      <c r="D430" s="49">
        <v>6.5664546742935273E-2</v>
      </c>
      <c r="E430" s="49">
        <v>5.4685354822536267E-2</v>
      </c>
      <c r="F430" s="49">
        <v>5.4034835610640805E-2</v>
      </c>
      <c r="G430" s="49">
        <v>0.13198426995838242</v>
      </c>
      <c r="H430" s="49">
        <f>+CCB_CISS__2[[#This Row],[Indikator]]-SUM(CCB_CISS__2[[#This Row],[Pengemarkedet]:[Banksektoren]])</f>
        <v>-0.18914739511125861</v>
      </c>
    </row>
    <row r="431" spans="1:8" x14ac:dyDescent="0.25">
      <c r="A431" s="6">
        <v>40608</v>
      </c>
      <c r="B431" s="49">
        <v>0.16924127559390972</v>
      </c>
      <c r="C431" s="49">
        <v>5.9038615389366694E-2</v>
      </c>
      <c r="D431" s="49">
        <v>6.3531620595726646E-2</v>
      </c>
      <c r="E431" s="49">
        <v>5.5653286732415791E-2</v>
      </c>
      <c r="F431" s="49">
        <v>5.1853421176410473E-2</v>
      </c>
      <c r="G431" s="49">
        <v>0.13139166830853741</v>
      </c>
      <c r="H431" s="49">
        <f>+CCB_CISS__2[[#This Row],[Indikator]]-SUM(CCB_CISS__2[[#This Row],[Pengemarkedet]:[Banksektoren]])</f>
        <v>-0.19222733660854729</v>
      </c>
    </row>
    <row r="432" spans="1:8" x14ac:dyDescent="0.25">
      <c r="A432" s="6">
        <v>40615</v>
      </c>
      <c r="B432" s="49">
        <v>0.15922990901908743</v>
      </c>
      <c r="C432" s="49">
        <v>5.770959462420705E-2</v>
      </c>
      <c r="D432" s="49">
        <v>6.2417947832876748E-2</v>
      </c>
      <c r="E432" s="49">
        <v>5.444207168344474E-2</v>
      </c>
      <c r="F432" s="49">
        <v>4.802355440308223E-2</v>
      </c>
      <c r="G432" s="49">
        <v>0.12609950497455522</v>
      </c>
      <c r="H432" s="49">
        <f>+CCB_CISS__2[[#This Row],[Indikator]]-SUM(CCB_CISS__2[[#This Row],[Pengemarkedet]:[Banksektoren]])</f>
        <v>-0.18946276449907853</v>
      </c>
    </row>
    <row r="433" spans="1:8" x14ac:dyDescent="0.25">
      <c r="A433" s="6">
        <v>40622</v>
      </c>
      <c r="B433" s="49">
        <v>0.16531184859738404</v>
      </c>
      <c r="C433" s="49">
        <v>6.2562817848322544E-2</v>
      </c>
      <c r="D433" s="49">
        <v>6.7031985695725216E-2</v>
      </c>
      <c r="E433" s="49">
        <v>7.537348406658044E-2</v>
      </c>
      <c r="F433" s="49">
        <v>5.7293081341390995E-2</v>
      </c>
      <c r="G433" s="49">
        <v>0.13942331447393763</v>
      </c>
      <c r="H433" s="49">
        <f>+CCB_CISS__2[[#This Row],[Indikator]]-SUM(CCB_CISS__2[[#This Row],[Pengemarkedet]:[Banksektoren]])</f>
        <v>-0.23637283482857277</v>
      </c>
    </row>
    <row r="434" spans="1:8" x14ac:dyDescent="0.25">
      <c r="A434" s="6">
        <v>40629</v>
      </c>
      <c r="B434" s="49">
        <v>0.16638626387530236</v>
      </c>
      <c r="C434" s="49">
        <v>5.9496492871505852E-2</v>
      </c>
      <c r="D434" s="49">
        <v>6.5465975254510103E-2</v>
      </c>
      <c r="E434" s="49">
        <v>7.700464572613766E-2</v>
      </c>
      <c r="F434" s="49">
        <v>6.2437251887519384E-2</v>
      </c>
      <c r="G434" s="49">
        <v>0.13924409249792652</v>
      </c>
      <c r="H434" s="49">
        <f>+CCB_CISS__2[[#This Row],[Indikator]]-SUM(CCB_CISS__2[[#This Row],[Pengemarkedet]:[Banksektoren]])</f>
        <v>-0.23726219436229712</v>
      </c>
    </row>
    <row r="435" spans="1:8" x14ac:dyDescent="0.25">
      <c r="A435" s="6">
        <v>40636</v>
      </c>
      <c r="B435" s="49">
        <v>0.15317080654133952</v>
      </c>
      <c r="C435" s="49">
        <v>5.4947350511960764E-2</v>
      </c>
      <c r="D435" s="49">
        <v>6.2726507865470946E-2</v>
      </c>
      <c r="E435" s="49">
        <v>7.4425082315543317E-2</v>
      </c>
      <c r="F435" s="49">
        <v>5.0845286851160743E-2</v>
      </c>
      <c r="G435" s="49">
        <v>0.13255217912646819</v>
      </c>
      <c r="H435" s="49">
        <f>+CCB_CISS__2[[#This Row],[Indikator]]-SUM(CCB_CISS__2[[#This Row],[Pengemarkedet]:[Banksektoren]])</f>
        <v>-0.22232560012926444</v>
      </c>
    </row>
    <row r="436" spans="1:8" x14ac:dyDescent="0.25">
      <c r="A436" s="6">
        <v>40643</v>
      </c>
      <c r="B436" s="49">
        <v>0.14703245767385309</v>
      </c>
      <c r="C436" s="49">
        <v>5.3129682617532273E-2</v>
      </c>
      <c r="D436" s="49">
        <v>6.166853838094969E-2</v>
      </c>
      <c r="E436" s="49">
        <v>7.065761835340674E-2</v>
      </c>
      <c r="F436" s="49">
        <v>5.2168456914858843E-2</v>
      </c>
      <c r="G436" s="49">
        <v>0.12059089886023046</v>
      </c>
      <c r="H436" s="49">
        <f>+CCB_CISS__2[[#This Row],[Indikator]]-SUM(CCB_CISS__2[[#This Row],[Pengemarkedet]:[Banksektoren]])</f>
        <v>-0.21118273745312488</v>
      </c>
    </row>
    <row r="437" spans="1:8" x14ac:dyDescent="0.25">
      <c r="A437" s="6">
        <v>40650</v>
      </c>
      <c r="B437" s="49">
        <v>0.13047999554121642</v>
      </c>
      <c r="C437" s="49">
        <v>5.0520549788589018E-2</v>
      </c>
      <c r="D437" s="49">
        <v>5.2737356406135055E-2</v>
      </c>
      <c r="E437" s="49">
        <v>4.7765752478573148E-2</v>
      </c>
      <c r="F437" s="49">
        <v>4.1942270890790632E-2</v>
      </c>
      <c r="G437" s="49">
        <v>9.5584885215184962E-2</v>
      </c>
      <c r="H437" s="49">
        <f>+CCB_CISS__2[[#This Row],[Indikator]]-SUM(CCB_CISS__2[[#This Row],[Pengemarkedet]:[Banksektoren]])</f>
        <v>-0.15807081923805638</v>
      </c>
    </row>
    <row r="438" spans="1:8" x14ac:dyDescent="0.25">
      <c r="A438" s="6">
        <v>40657</v>
      </c>
      <c r="B438" s="49">
        <v>0.12610760725157713</v>
      </c>
      <c r="C438" s="49">
        <v>5.1492123936875238E-2</v>
      </c>
      <c r="D438" s="49">
        <v>5.5885408293210682E-2</v>
      </c>
      <c r="E438" s="49">
        <v>4.6407578461951829E-2</v>
      </c>
      <c r="F438" s="49">
        <v>4.5125481524967447E-2</v>
      </c>
      <c r="G438" s="49">
        <v>8.6036307800631567E-2</v>
      </c>
      <c r="H438" s="49">
        <f>+CCB_CISS__2[[#This Row],[Indikator]]-SUM(CCB_CISS__2[[#This Row],[Pengemarkedet]:[Banksektoren]])</f>
        <v>-0.15883929276605965</v>
      </c>
    </row>
    <row r="439" spans="1:8" x14ac:dyDescent="0.25">
      <c r="A439" s="6">
        <v>40664</v>
      </c>
      <c r="B439" s="49">
        <v>0.12730545463368206</v>
      </c>
      <c r="C439" s="49">
        <v>5.0760726103179721E-2</v>
      </c>
      <c r="D439" s="49">
        <v>5.610157520123242E-2</v>
      </c>
      <c r="E439" s="49">
        <v>4.8429123099389002E-2</v>
      </c>
      <c r="F439" s="49">
        <v>5.0646844103295806E-2</v>
      </c>
      <c r="G439" s="49">
        <v>8.7599545210433255E-2</v>
      </c>
      <c r="H439" s="49">
        <f>+CCB_CISS__2[[#This Row],[Indikator]]-SUM(CCB_CISS__2[[#This Row],[Pengemarkedet]:[Banksektoren]])</f>
        <v>-0.16623235908384812</v>
      </c>
    </row>
    <row r="440" spans="1:8" x14ac:dyDescent="0.25">
      <c r="A440" s="6">
        <v>40671</v>
      </c>
      <c r="B440" s="49">
        <v>0.13090586368492374</v>
      </c>
      <c r="C440" s="49">
        <v>5.1751370347440637E-2</v>
      </c>
      <c r="D440" s="49">
        <v>6.0026529866925984E-2</v>
      </c>
      <c r="E440" s="49">
        <v>5.4891944174835644E-2</v>
      </c>
      <c r="F440" s="49">
        <v>5.7729505574226098E-2</v>
      </c>
      <c r="G440" s="49">
        <v>9.0877942331892031E-2</v>
      </c>
      <c r="H440" s="49">
        <f>+CCB_CISS__2[[#This Row],[Indikator]]-SUM(CCB_CISS__2[[#This Row],[Pengemarkedet]:[Banksektoren]])</f>
        <v>-0.18437142861039668</v>
      </c>
    </row>
    <row r="441" spans="1:8" x14ac:dyDescent="0.25">
      <c r="A441" s="6">
        <v>40678</v>
      </c>
      <c r="B441" s="49">
        <v>0.14734303406955052</v>
      </c>
      <c r="C441" s="49">
        <v>5.6082615751643201E-2</v>
      </c>
      <c r="D441" s="49">
        <v>6.4135196149339713E-2</v>
      </c>
      <c r="E441" s="49">
        <v>5.967242968337659E-2</v>
      </c>
      <c r="F441" s="49">
        <v>6.6414717326336442E-2</v>
      </c>
      <c r="G441" s="49">
        <v>0.10426465098938442</v>
      </c>
      <c r="H441" s="49">
        <f>+CCB_CISS__2[[#This Row],[Indikator]]-SUM(CCB_CISS__2[[#This Row],[Pengemarkedet]:[Banksektoren]])</f>
        <v>-0.20322657583052983</v>
      </c>
    </row>
    <row r="442" spans="1:8" x14ac:dyDescent="0.25">
      <c r="A442" s="6">
        <v>40685</v>
      </c>
      <c r="B442" s="49">
        <v>0.14636285122090853</v>
      </c>
      <c r="C442" s="49">
        <v>5.49143035648521E-2</v>
      </c>
      <c r="D442" s="49">
        <v>5.7404162652907868E-2</v>
      </c>
      <c r="E442" s="49">
        <v>4.978981647487439E-2</v>
      </c>
      <c r="F442" s="49">
        <v>5.8376981589154033E-2</v>
      </c>
      <c r="G442" s="49">
        <v>0.10332729566926915</v>
      </c>
      <c r="H442" s="49">
        <f>+CCB_CISS__2[[#This Row],[Indikator]]-SUM(CCB_CISS__2[[#This Row],[Pengemarkedet]:[Banksektoren]])</f>
        <v>-0.17744970873014898</v>
      </c>
    </row>
    <row r="443" spans="1:8" x14ac:dyDescent="0.25">
      <c r="A443" s="6">
        <v>40692</v>
      </c>
      <c r="B443" s="49">
        <v>0.15803053607402598</v>
      </c>
      <c r="C443" s="49">
        <v>5.5291331851831521E-2</v>
      </c>
      <c r="D443" s="49">
        <v>6.1535972798002034E-2</v>
      </c>
      <c r="E443" s="49">
        <v>4.8422795298502533E-2</v>
      </c>
      <c r="F443" s="49">
        <v>5.8390695368335105E-2</v>
      </c>
      <c r="G443" s="49">
        <v>0.11444096841360604</v>
      </c>
      <c r="H443" s="49">
        <f>+CCB_CISS__2[[#This Row],[Indikator]]-SUM(CCB_CISS__2[[#This Row],[Pengemarkedet]:[Banksektoren]])</f>
        <v>-0.18005122765625123</v>
      </c>
    </row>
    <row r="444" spans="1:8" x14ac:dyDescent="0.25">
      <c r="A444" s="6">
        <v>40699</v>
      </c>
      <c r="B444" s="49">
        <v>0.15552777697098003</v>
      </c>
      <c r="C444" s="49">
        <v>5.2248213252738235E-2</v>
      </c>
      <c r="D444" s="49">
        <v>5.5758092244772378E-2</v>
      </c>
      <c r="E444" s="49">
        <v>3.7932358250648474E-2</v>
      </c>
      <c r="F444" s="49">
        <v>5.2385749312758953E-2</v>
      </c>
      <c r="G444" s="49">
        <v>0.11180416867824855</v>
      </c>
      <c r="H444" s="49">
        <f>+CCB_CISS__2[[#This Row],[Indikator]]-SUM(CCB_CISS__2[[#This Row],[Pengemarkedet]:[Banksektoren]])</f>
        <v>-0.15460080476818655</v>
      </c>
    </row>
    <row r="445" spans="1:8" x14ac:dyDescent="0.25">
      <c r="A445" s="6">
        <v>40706</v>
      </c>
      <c r="B445" s="49">
        <v>0.1434461342363067</v>
      </c>
      <c r="C445" s="49">
        <v>5.111750635022641E-2</v>
      </c>
      <c r="D445" s="49">
        <v>5.8180706506604195E-2</v>
      </c>
      <c r="E445" s="49">
        <v>4.6234668553540116E-2</v>
      </c>
      <c r="F445" s="49">
        <v>4.5444504822993184E-2</v>
      </c>
      <c r="G445" s="49">
        <v>0.11184197797576839</v>
      </c>
      <c r="H445" s="49">
        <f>+CCB_CISS__2[[#This Row],[Indikator]]-SUM(CCB_CISS__2[[#This Row],[Pengemarkedet]:[Banksektoren]])</f>
        <v>-0.16937322997282561</v>
      </c>
    </row>
    <row r="446" spans="1:8" x14ac:dyDescent="0.25">
      <c r="A446" s="6">
        <v>40713</v>
      </c>
      <c r="B446" s="49">
        <v>0.14610524610687639</v>
      </c>
      <c r="C446" s="49">
        <v>4.8674353305392902E-2</v>
      </c>
      <c r="D446" s="49">
        <v>6.0923627442606765E-2</v>
      </c>
      <c r="E446" s="49">
        <v>6.4767601747277914E-2</v>
      </c>
      <c r="F446" s="49">
        <v>5.2522358876126954E-2</v>
      </c>
      <c r="G446" s="49">
        <v>0.13061072090218159</v>
      </c>
      <c r="H446" s="49">
        <f>+CCB_CISS__2[[#This Row],[Indikator]]-SUM(CCB_CISS__2[[#This Row],[Pengemarkedet]:[Banksektoren]])</f>
        <v>-0.21139341616670979</v>
      </c>
    </row>
    <row r="447" spans="1:8" x14ac:dyDescent="0.25">
      <c r="A447" s="6">
        <v>40720</v>
      </c>
      <c r="B447" s="49">
        <v>0.14911317158130619</v>
      </c>
      <c r="C447" s="49">
        <v>5.0496275580972715E-2</v>
      </c>
      <c r="D447" s="49">
        <v>5.9758912712869615E-2</v>
      </c>
      <c r="E447" s="49">
        <v>7.8332406613049355E-2</v>
      </c>
      <c r="F447" s="49">
        <v>5.5434024141962412E-2</v>
      </c>
      <c r="G447" s="49">
        <v>0.14101839352156403</v>
      </c>
      <c r="H447" s="49">
        <f>+CCB_CISS__2[[#This Row],[Indikator]]-SUM(CCB_CISS__2[[#This Row],[Pengemarkedet]:[Banksektoren]])</f>
        <v>-0.23592684098911196</v>
      </c>
    </row>
    <row r="448" spans="1:8" x14ac:dyDescent="0.25">
      <c r="A448" s="6">
        <v>40727</v>
      </c>
      <c r="B448" s="49">
        <v>0.17370130350837176</v>
      </c>
      <c r="C448" s="49">
        <v>5.8884331955346855E-2</v>
      </c>
      <c r="D448" s="49">
        <v>7.1084537210324872E-2</v>
      </c>
      <c r="E448" s="49">
        <v>0.10021724355174055</v>
      </c>
      <c r="F448" s="49">
        <v>5.8806717569507456E-2</v>
      </c>
      <c r="G448" s="49">
        <v>0.16736818959332844</v>
      </c>
      <c r="H448" s="49">
        <f>+CCB_CISS__2[[#This Row],[Indikator]]-SUM(CCB_CISS__2[[#This Row],[Pengemarkedet]:[Banksektoren]])</f>
        <v>-0.28265971637187642</v>
      </c>
    </row>
    <row r="449" spans="1:8" x14ac:dyDescent="0.25">
      <c r="A449" s="6">
        <v>40734</v>
      </c>
      <c r="B449" s="49">
        <v>0.1906694029881375</v>
      </c>
      <c r="C449" s="49">
        <v>5.996924669672947E-2</v>
      </c>
      <c r="D449" s="49">
        <v>7.516781925311411E-2</v>
      </c>
      <c r="E449" s="49">
        <v>0.1004045262799083</v>
      </c>
      <c r="F449" s="49">
        <v>6.2799297244298516E-2</v>
      </c>
      <c r="G449" s="49">
        <v>0.1726915613070264</v>
      </c>
      <c r="H449" s="49">
        <f>+CCB_CISS__2[[#This Row],[Indikator]]-SUM(CCB_CISS__2[[#This Row],[Pengemarkedet]:[Banksektoren]])</f>
        <v>-0.2803630477929393</v>
      </c>
    </row>
    <row r="450" spans="1:8" x14ac:dyDescent="0.25">
      <c r="A450" s="6">
        <v>40741</v>
      </c>
      <c r="B450" s="49">
        <v>0.21264561972995338</v>
      </c>
      <c r="C450" s="49">
        <v>6.7168067536561293E-2</v>
      </c>
      <c r="D450" s="49">
        <v>8.3334144126048088E-2</v>
      </c>
      <c r="E450" s="49">
        <v>0.10295094635679901</v>
      </c>
      <c r="F450" s="49">
        <v>6.3500457149630513E-2</v>
      </c>
      <c r="G450" s="49">
        <v>0.1747643131174714</v>
      </c>
      <c r="H450" s="49">
        <f>+CCB_CISS__2[[#This Row],[Indikator]]-SUM(CCB_CISS__2[[#This Row],[Pengemarkedet]:[Banksektoren]])</f>
        <v>-0.2790723085565569</v>
      </c>
    </row>
    <row r="451" spans="1:8" x14ac:dyDescent="0.25">
      <c r="A451" s="6">
        <v>40748</v>
      </c>
      <c r="B451" s="49">
        <v>0.23429599010227461</v>
      </c>
      <c r="C451" s="49">
        <v>6.9593794597328187E-2</v>
      </c>
      <c r="D451" s="49">
        <v>9.0147127344001363E-2</v>
      </c>
      <c r="E451" s="49">
        <v>9.7268576435555032E-2</v>
      </c>
      <c r="F451" s="49">
        <v>6.7168899130147758E-2</v>
      </c>
      <c r="G451" s="49">
        <v>0.17553050913916757</v>
      </c>
      <c r="H451" s="49">
        <f>+CCB_CISS__2[[#This Row],[Indikator]]-SUM(CCB_CISS__2[[#This Row],[Pengemarkedet]:[Banksektoren]])</f>
        <v>-0.26541291654392529</v>
      </c>
    </row>
    <row r="452" spans="1:8" x14ac:dyDescent="0.25">
      <c r="A452" s="6">
        <v>40755</v>
      </c>
      <c r="B452" s="49">
        <v>0.22372259708419973</v>
      </c>
      <c r="C452" s="49">
        <v>6.5097468297658542E-2</v>
      </c>
      <c r="D452" s="49">
        <v>8.8111667721142761E-2</v>
      </c>
      <c r="E452" s="49">
        <v>9.0911050396312101E-2</v>
      </c>
      <c r="F452" s="49">
        <v>6.4970040485495484E-2</v>
      </c>
      <c r="G452" s="49">
        <v>0.15616351763463301</v>
      </c>
      <c r="H452" s="49">
        <f>+CCB_CISS__2[[#This Row],[Indikator]]-SUM(CCB_CISS__2[[#This Row],[Pengemarkedet]:[Banksektoren]])</f>
        <v>-0.24153114745104221</v>
      </c>
    </row>
    <row r="453" spans="1:8" x14ac:dyDescent="0.25">
      <c r="A453" s="6">
        <v>40762</v>
      </c>
      <c r="B453" s="49">
        <v>0.24698914733438254</v>
      </c>
      <c r="C453" s="49">
        <v>6.9226713298785658E-2</v>
      </c>
      <c r="D453" s="49">
        <v>9.0255168179997042E-2</v>
      </c>
      <c r="E453" s="49">
        <v>0.10118893328487921</v>
      </c>
      <c r="F453" s="49">
        <v>7.1432839610161544E-2</v>
      </c>
      <c r="G453" s="49">
        <v>0.16413660667282626</v>
      </c>
      <c r="H453" s="49">
        <f>+CCB_CISS__2[[#This Row],[Indikator]]-SUM(CCB_CISS__2[[#This Row],[Pengemarkedet]:[Banksektoren]])</f>
        <v>-0.24925111371226721</v>
      </c>
    </row>
    <row r="454" spans="1:8" x14ac:dyDescent="0.25">
      <c r="A454" s="6">
        <v>40769</v>
      </c>
      <c r="B454" s="49">
        <v>0.27616324931684166</v>
      </c>
      <c r="C454" s="49">
        <v>7.2489056500538121E-2</v>
      </c>
      <c r="D454" s="49">
        <v>9.2631836015966237E-2</v>
      </c>
      <c r="E454" s="49">
        <v>0.10535438174866549</v>
      </c>
      <c r="F454" s="49">
        <v>7.9231480540528629E-2</v>
      </c>
      <c r="G454" s="49">
        <v>0.17056428443110844</v>
      </c>
      <c r="H454" s="49">
        <f>+CCB_CISS__2[[#This Row],[Indikator]]-SUM(CCB_CISS__2[[#This Row],[Pengemarkedet]:[Banksektoren]])</f>
        <v>-0.24410778991996518</v>
      </c>
    </row>
    <row r="455" spans="1:8" x14ac:dyDescent="0.25">
      <c r="A455" s="6">
        <v>40776</v>
      </c>
      <c r="B455" s="49">
        <v>0.31157522780717761</v>
      </c>
      <c r="C455" s="49">
        <v>7.544438408519713E-2</v>
      </c>
      <c r="D455" s="49">
        <v>9.4743350097994838E-2</v>
      </c>
      <c r="E455" s="49">
        <v>0.11628665351505496</v>
      </c>
      <c r="F455" s="49">
        <v>8.7802949864781363E-2</v>
      </c>
      <c r="G455" s="49">
        <v>0.18224171441970916</v>
      </c>
      <c r="H455" s="49">
        <f>+CCB_CISS__2[[#This Row],[Indikator]]-SUM(CCB_CISS__2[[#This Row],[Pengemarkedet]:[Banksektoren]])</f>
        <v>-0.24494382417555982</v>
      </c>
    </row>
    <row r="456" spans="1:8" x14ac:dyDescent="0.25">
      <c r="A456" s="6">
        <v>40783</v>
      </c>
      <c r="B456" s="49">
        <v>0.35334928160923307</v>
      </c>
      <c r="C456" s="49">
        <v>7.8672874506536816E-2</v>
      </c>
      <c r="D456" s="49">
        <v>9.6475947147840135E-2</v>
      </c>
      <c r="E456" s="49">
        <v>0.12798043915464688</v>
      </c>
      <c r="F456" s="49">
        <v>8.7479496807876964E-2</v>
      </c>
      <c r="G456" s="49">
        <v>0.20488779878859914</v>
      </c>
      <c r="H456" s="49">
        <f>+CCB_CISS__2[[#This Row],[Indikator]]-SUM(CCB_CISS__2[[#This Row],[Pengemarkedet]:[Banksektoren]])</f>
        <v>-0.24214727479626685</v>
      </c>
    </row>
    <row r="457" spans="1:8" x14ac:dyDescent="0.25">
      <c r="A457" s="6">
        <v>40790</v>
      </c>
      <c r="B457" s="49">
        <v>0.37323116245760041</v>
      </c>
      <c r="C457" s="49">
        <v>7.4854754097074316E-2</v>
      </c>
      <c r="D457" s="49">
        <v>9.5092336900748503E-2</v>
      </c>
      <c r="E457" s="49">
        <v>0.13611675412421603</v>
      </c>
      <c r="F457" s="49">
        <v>8.1194456867378945E-2</v>
      </c>
      <c r="G457" s="49">
        <v>0.21036002159165423</v>
      </c>
      <c r="H457" s="49">
        <f>+CCB_CISS__2[[#This Row],[Indikator]]-SUM(CCB_CISS__2[[#This Row],[Pengemarkedet]:[Banksektoren]])</f>
        <v>-0.22438716112347162</v>
      </c>
    </row>
    <row r="458" spans="1:8" x14ac:dyDescent="0.25">
      <c r="A458" s="6">
        <v>40797</v>
      </c>
      <c r="B458" s="49">
        <v>0.40240161595705837</v>
      </c>
      <c r="C458" s="49">
        <v>7.336731885005715E-2</v>
      </c>
      <c r="D458" s="49">
        <v>9.4278770538675102E-2</v>
      </c>
      <c r="E458" s="49">
        <v>0.14832087035959582</v>
      </c>
      <c r="F458" s="49">
        <v>8.4153533385935661E-2</v>
      </c>
      <c r="G458" s="49">
        <v>0.21546345896366934</v>
      </c>
      <c r="H458" s="49">
        <f>+CCB_CISS__2[[#This Row],[Indikator]]-SUM(CCB_CISS__2[[#This Row],[Pengemarkedet]:[Banksektoren]])</f>
        <v>-0.21318233614087478</v>
      </c>
    </row>
    <row r="459" spans="1:8" x14ac:dyDescent="0.25">
      <c r="A459" s="6">
        <v>40804</v>
      </c>
      <c r="B459" s="49">
        <v>0.42384053787986903</v>
      </c>
      <c r="C459" s="49">
        <v>7.2127605032537123E-2</v>
      </c>
      <c r="D459" s="49">
        <v>9.3666783419279281E-2</v>
      </c>
      <c r="E459" s="49">
        <v>0.15835284031937721</v>
      </c>
      <c r="F459" s="49">
        <v>8.2238107860585594E-2</v>
      </c>
      <c r="G459" s="49">
        <v>0.21690846859273685</v>
      </c>
      <c r="H459" s="49">
        <f>+CCB_CISS__2[[#This Row],[Indikator]]-SUM(CCB_CISS__2[[#This Row],[Pengemarkedet]:[Banksektoren]])</f>
        <v>-0.19945326734464702</v>
      </c>
    </row>
    <row r="460" spans="1:8" x14ac:dyDescent="0.25">
      <c r="A460" s="6">
        <v>40811</v>
      </c>
      <c r="B460" s="49">
        <v>0.45597730457930558</v>
      </c>
      <c r="C460" s="49">
        <v>7.1768119712565748E-2</v>
      </c>
      <c r="D460" s="49">
        <v>9.5766185366333106E-2</v>
      </c>
      <c r="E460" s="49">
        <v>0.1672688213226021</v>
      </c>
      <c r="F460" s="49">
        <v>8.877905777094186E-2</v>
      </c>
      <c r="G460" s="49">
        <v>0.22093379499108939</v>
      </c>
      <c r="H460" s="49">
        <f>+CCB_CISS__2[[#This Row],[Indikator]]-SUM(CCB_CISS__2[[#This Row],[Pengemarkedet]:[Banksektoren]])</f>
        <v>-0.18853867458422663</v>
      </c>
    </row>
    <row r="461" spans="1:8" x14ac:dyDescent="0.25">
      <c r="A461" s="6">
        <v>40818</v>
      </c>
      <c r="B461" s="49">
        <v>0.48649821097780876</v>
      </c>
      <c r="C461" s="49">
        <v>7.3579507938848709E-2</v>
      </c>
      <c r="D461" s="49">
        <v>9.8752319505068409E-2</v>
      </c>
      <c r="E461" s="49">
        <v>0.17170897590459802</v>
      </c>
      <c r="F461" s="49">
        <v>9.4887629598670697E-2</v>
      </c>
      <c r="G461" s="49">
        <v>0.22278484759834891</v>
      </c>
      <c r="H461" s="49">
        <f>+CCB_CISS__2[[#This Row],[Indikator]]-SUM(CCB_CISS__2[[#This Row],[Pengemarkedet]:[Banksektoren]])</f>
        <v>-0.17521506956772603</v>
      </c>
    </row>
    <row r="462" spans="1:8" x14ac:dyDescent="0.25">
      <c r="A462" s="6">
        <v>40825</v>
      </c>
      <c r="B462" s="49">
        <v>0.48513347722226741</v>
      </c>
      <c r="C462" s="49">
        <v>6.9835903627461116E-2</v>
      </c>
      <c r="D462" s="49">
        <v>9.9437238633410363E-2</v>
      </c>
      <c r="E462" s="49">
        <v>0.15687864936170676</v>
      </c>
      <c r="F462" s="49">
        <v>9.0200524162660625E-2</v>
      </c>
      <c r="G462" s="49">
        <v>0.22138528829610876</v>
      </c>
      <c r="H462" s="49">
        <f>+CCB_CISS__2[[#This Row],[Indikator]]-SUM(CCB_CISS__2[[#This Row],[Pengemarkedet]:[Banksektoren]])</f>
        <v>-0.1526041268590802</v>
      </c>
    </row>
    <row r="463" spans="1:8" x14ac:dyDescent="0.25">
      <c r="A463" s="6">
        <v>40832</v>
      </c>
      <c r="B463" s="49">
        <v>0.47129205781610228</v>
      </c>
      <c r="C463" s="49">
        <v>6.5632672003053755E-2</v>
      </c>
      <c r="D463" s="49">
        <v>0.10002286990844987</v>
      </c>
      <c r="E463" s="49">
        <v>0.15077766623199726</v>
      </c>
      <c r="F463" s="49">
        <v>8.493582724974294E-2</v>
      </c>
      <c r="G463" s="49">
        <v>0.20774086722233348</v>
      </c>
      <c r="H463" s="49">
        <f>+CCB_CISS__2[[#This Row],[Indikator]]-SUM(CCB_CISS__2[[#This Row],[Pengemarkedet]:[Banksektoren]])</f>
        <v>-0.13781784479947501</v>
      </c>
    </row>
    <row r="464" spans="1:8" x14ac:dyDescent="0.25">
      <c r="A464" s="6">
        <v>40839</v>
      </c>
      <c r="B464" s="49">
        <v>0.4401239828299503</v>
      </c>
      <c r="C464" s="49">
        <v>5.9485190457034556E-2</v>
      </c>
      <c r="D464" s="49">
        <v>9.9294452453918242E-2</v>
      </c>
      <c r="E464" s="49">
        <v>0.14022358326952564</v>
      </c>
      <c r="F464" s="49">
        <v>7.1748329889459839E-2</v>
      </c>
      <c r="G464" s="49">
        <v>0.19266997676491837</v>
      </c>
      <c r="H464" s="49">
        <f>+CCB_CISS__2[[#This Row],[Indikator]]-SUM(CCB_CISS__2[[#This Row],[Pengemarkedet]:[Banksektoren]])</f>
        <v>-0.12329755000490633</v>
      </c>
    </row>
    <row r="465" spans="1:8" x14ac:dyDescent="0.25">
      <c r="A465" s="6">
        <v>40846</v>
      </c>
      <c r="B465" s="49">
        <v>0.41895188952061135</v>
      </c>
      <c r="C465" s="49">
        <v>5.4172951928187475E-2</v>
      </c>
      <c r="D465" s="49">
        <v>9.680928754262938E-2</v>
      </c>
      <c r="E465" s="49">
        <v>0.13313282429784193</v>
      </c>
      <c r="F465" s="49">
        <v>6.8170313728838444E-2</v>
      </c>
      <c r="G465" s="49">
        <v>0.18504063293098927</v>
      </c>
      <c r="H465" s="49">
        <f>+CCB_CISS__2[[#This Row],[Indikator]]-SUM(CCB_CISS__2[[#This Row],[Pengemarkedet]:[Banksektoren]])</f>
        <v>-0.11837412090787514</v>
      </c>
    </row>
    <row r="466" spans="1:8" x14ac:dyDescent="0.25">
      <c r="A466" s="6">
        <v>40853</v>
      </c>
      <c r="B466" s="49">
        <v>0.43407122579214164</v>
      </c>
      <c r="C466" s="49">
        <v>5.7010747929771635E-2</v>
      </c>
      <c r="D466" s="49">
        <v>0.10075729153301839</v>
      </c>
      <c r="E466" s="49">
        <v>0.14688987361666497</v>
      </c>
      <c r="F466" s="49">
        <v>6.6533624840119987E-2</v>
      </c>
      <c r="G466" s="49">
        <v>0.18801304265802768</v>
      </c>
      <c r="H466" s="49">
        <f>+CCB_CISS__2[[#This Row],[Indikator]]-SUM(CCB_CISS__2[[#This Row],[Pengemarkedet]:[Banksektoren]])</f>
        <v>-0.12513335478546106</v>
      </c>
    </row>
    <row r="467" spans="1:8" x14ac:dyDescent="0.25">
      <c r="A467" s="6">
        <v>40860</v>
      </c>
      <c r="B467" s="49">
        <v>0.45145673627908983</v>
      </c>
      <c r="C467" s="49">
        <v>5.9978830106609357E-2</v>
      </c>
      <c r="D467" s="49">
        <v>0.10297253626625408</v>
      </c>
      <c r="E467" s="49">
        <v>0.14760542586030334</v>
      </c>
      <c r="F467" s="49">
        <v>6.8619625521294886E-2</v>
      </c>
      <c r="G467" s="49">
        <v>0.19892488144339338</v>
      </c>
      <c r="H467" s="49">
        <f>+CCB_CISS__2[[#This Row],[Indikator]]-SUM(CCB_CISS__2[[#This Row],[Pengemarkedet]:[Banksektoren]])</f>
        <v>-0.12664456291876519</v>
      </c>
    </row>
    <row r="468" spans="1:8" x14ac:dyDescent="0.25">
      <c r="A468" s="6">
        <v>40867</v>
      </c>
      <c r="B468" s="49">
        <v>0.43748089377576316</v>
      </c>
      <c r="C468" s="49">
        <v>5.8904462520179446E-2</v>
      </c>
      <c r="D468" s="49">
        <v>0.10034641210140037</v>
      </c>
      <c r="E468" s="49">
        <v>0.13532759069928565</v>
      </c>
      <c r="F468" s="49">
        <v>6.7226275123303772E-2</v>
      </c>
      <c r="G468" s="49">
        <v>0.19573548791246698</v>
      </c>
      <c r="H468" s="49">
        <f>+CCB_CISS__2[[#This Row],[Indikator]]-SUM(CCB_CISS__2[[#This Row],[Pengemarkedet]:[Banksektoren]])</f>
        <v>-0.12005933458087303</v>
      </c>
    </row>
    <row r="469" spans="1:8" x14ac:dyDescent="0.25">
      <c r="A469" s="6">
        <v>40874</v>
      </c>
      <c r="B469" s="49">
        <v>0.4370453027988363</v>
      </c>
      <c r="C469" s="49">
        <v>6.2244753031440912E-2</v>
      </c>
      <c r="D469" s="49">
        <v>9.966456181487203E-2</v>
      </c>
      <c r="E469" s="49">
        <v>0.13172522351726815</v>
      </c>
      <c r="F469" s="49">
        <v>6.2377580746659445E-2</v>
      </c>
      <c r="G469" s="49">
        <v>0.19926915659904629</v>
      </c>
      <c r="H469" s="49">
        <f>+CCB_CISS__2[[#This Row],[Indikator]]-SUM(CCB_CISS__2[[#This Row],[Pengemarkedet]:[Banksektoren]])</f>
        <v>-0.11823597291045057</v>
      </c>
    </row>
    <row r="470" spans="1:8" x14ac:dyDescent="0.25">
      <c r="A470" s="6">
        <v>40881</v>
      </c>
      <c r="B470" s="49">
        <v>0.41045105004195559</v>
      </c>
      <c r="C470" s="49">
        <v>6.125045540505155E-2</v>
      </c>
      <c r="D470" s="49">
        <v>9.4552520396684644E-2</v>
      </c>
      <c r="E470" s="49">
        <v>0.11763210700027124</v>
      </c>
      <c r="F470" s="49">
        <v>5.6539597922681539E-2</v>
      </c>
      <c r="G470" s="49">
        <v>0.19222480946931531</v>
      </c>
      <c r="H470" s="49">
        <f>+CCB_CISS__2[[#This Row],[Indikator]]-SUM(CCB_CISS__2[[#This Row],[Pengemarkedet]:[Banksektoren]])</f>
        <v>-0.11174844015204877</v>
      </c>
    </row>
    <row r="471" spans="1:8" x14ac:dyDescent="0.25">
      <c r="A471" s="6">
        <v>40888</v>
      </c>
      <c r="B471" s="49">
        <v>0.35941496624838704</v>
      </c>
      <c r="C471" s="49">
        <v>5.9004851537379742E-2</v>
      </c>
      <c r="D471" s="49">
        <v>8.7416611787598006E-2</v>
      </c>
      <c r="E471" s="49">
        <v>9.369790849314745E-2</v>
      </c>
      <c r="F471" s="49">
        <v>4.5030439010582617E-2</v>
      </c>
      <c r="G471" s="49">
        <v>0.17574654351763719</v>
      </c>
      <c r="H471" s="49">
        <f>+CCB_CISS__2[[#This Row],[Indikator]]-SUM(CCB_CISS__2[[#This Row],[Pengemarkedet]:[Banksektoren]])</f>
        <v>-0.10148138809795798</v>
      </c>
    </row>
    <row r="472" spans="1:8" x14ac:dyDescent="0.25">
      <c r="A472" s="6">
        <v>40895</v>
      </c>
      <c r="B472" s="49">
        <v>0.3642890293635222</v>
      </c>
      <c r="C472" s="49">
        <v>6.1446955156190017E-2</v>
      </c>
      <c r="D472" s="49">
        <v>8.7660365556844269E-2</v>
      </c>
      <c r="E472" s="49">
        <v>9.5935404646684722E-2</v>
      </c>
      <c r="F472" s="49">
        <v>5.5319629627199288E-2</v>
      </c>
      <c r="G472" s="49">
        <v>0.17525093757764626</v>
      </c>
      <c r="H472" s="49">
        <f>+CCB_CISS__2[[#This Row],[Indikator]]-SUM(CCB_CISS__2[[#This Row],[Pengemarkedet]:[Banksektoren]])</f>
        <v>-0.11132426320104233</v>
      </c>
    </row>
    <row r="473" spans="1:8" x14ac:dyDescent="0.25">
      <c r="A473" s="6">
        <v>40902</v>
      </c>
      <c r="B473" s="49">
        <v>0.31414391555038634</v>
      </c>
      <c r="C473" s="49">
        <v>5.6746716184651581E-2</v>
      </c>
      <c r="D473" s="49">
        <v>7.6647764741321567E-2</v>
      </c>
      <c r="E473" s="49">
        <v>8.0083908687870325E-2</v>
      </c>
      <c r="F473" s="49">
        <v>4.6479957344036454E-2</v>
      </c>
      <c r="G473" s="49">
        <v>0.15453472536605745</v>
      </c>
      <c r="H473" s="49">
        <f>+CCB_CISS__2[[#This Row],[Indikator]]-SUM(CCB_CISS__2[[#This Row],[Pengemarkedet]:[Banksektoren]])</f>
        <v>-0.100349156773551</v>
      </c>
    </row>
    <row r="474" spans="1:8" x14ac:dyDescent="0.25">
      <c r="A474" s="6">
        <v>40909</v>
      </c>
      <c r="B474" s="49">
        <v>0.25515859842994448</v>
      </c>
      <c r="C474" s="49">
        <v>4.7224086042818886E-2</v>
      </c>
      <c r="D474" s="49">
        <v>6.7089039290553029E-2</v>
      </c>
      <c r="E474" s="49">
        <v>6.2081618849877049E-2</v>
      </c>
      <c r="F474" s="49">
        <v>3.641683835436825E-2</v>
      </c>
      <c r="G474" s="49">
        <v>0.12965822406964952</v>
      </c>
      <c r="H474" s="49">
        <f>+CCB_CISS__2[[#This Row],[Indikator]]-SUM(CCB_CISS__2[[#This Row],[Pengemarkedet]:[Banksektoren]])</f>
        <v>-8.7311208177322297E-2</v>
      </c>
    </row>
    <row r="475" spans="1:8" x14ac:dyDescent="0.25">
      <c r="A475" s="6">
        <v>40916</v>
      </c>
      <c r="B475" s="49">
        <v>0.26343576549819653</v>
      </c>
      <c r="C475" s="49">
        <v>4.7594208539035163E-2</v>
      </c>
      <c r="D475" s="49">
        <v>6.3436671733851188E-2</v>
      </c>
      <c r="E475" s="49">
        <v>7.7961076374094135E-2</v>
      </c>
      <c r="F475" s="49">
        <v>4.304633705051901E-2</v>
      </c>
      <c r="G475" s="49">
        <v>0.13240472376770235</v>
      </c>
      <c r="H475" s="49">
        <f>+CCB_CISS__2[[#This Row],[Indikator]]-SUM(CCB_CISS__2[[#This Row],[Pengemarkedet]:[Banksektoren]])</f>
        <v>-0.10100725196700533</v>
      </c>
    </row>
    <row r="476" spans="1:8" x14ac:dyDescent="0.25">
      <c r="A476" s="6">
        <v>40923</v>
      </c>
      <c r="B476" s="49">
        <v>0.24058811229518726</v>
      </c>
      <c r="C476" s="49">
        <v>4.3616078786185758E-2</v>
      </c>
      <c r="D476" s="49">
        <v>5.6299999286657784E-2</v>
      </c>
      <c r="E476" s="49">
        <v>7.0788232725476657E-2</v>
      </c>
      <c r="F476" s="49">
        <v>3.9715730725960172E-2</v>
      </c>
      <c r="G476" s="49">
        <v>0.12790741598802691</v>
      </c>
      <c r="H476" s="49">
        <f>+CCB_CISS__2[[#This Row],[Indikator]]-SUM(CCB_CISS__2[[#This Row],[Pengemarkedet]:[Banksektoren]])</f>
        <v>-9.7739345217120049E-2</v>
      </c>
    </row>
    <row r="477" spans="1:8" x14ac:dyDescent="0.25">
      <c r="A477" s="6">
        <v>40930</v>
      </c>
      <c r="B477" s="49">
        <v>0.25243517368682922</v>
      </c>
      <c r="C477" s="49">
        <v>4.2975694505959866E-2</v>
      </c>
      <c r="D477" s="49">
        <v>6.315490229934223E-2</v>
      </c>
      <c r="E477" s="49">
        <v>6.8868608646808577E-2</v>
      </c>
      <c r="F477" s="49">
        <v>4.9423086083308421E-2</v>
      </c>
      <c r="G477" s="49">
        <v>0.13743473506319051</v>
      </c>
      <c r="H477" s="49">
        <f>+CCB_CISS__2[[#This Row],[Indikator]]-SUM(CCB_CISS__2[[#This Row],[Pengemarkedet]:[Banksektoren]])</f>
        <v>-0.10942185291178042</v>
      </c>
    </row>
    <row r="478" spans="1:8" x14ac:dyDescent="0.25">
      <c r="A478" s="6">
        <v>40937</v>
      </c>
      <c r="B478" s="49">
        <v>0.27673067782835015</v>
      </c>
      <c r="C478" s="49">
        <v>4.5814526910432057E-2</v>
      </c>
      <c r="D478" s="49">
        <v>6.8840501850691543E-2</v>
      </c>
      <c r="E478" s="49">
        <v>7.4425642206312981E-2</v>
      </c>
      <c r="F478" s="49">
        <v>5.7183514762406906E-2</v>
      </c>
      <c r="G478" s="49">
        <v>0.15681238937505151</v>
      </c>
      <c r="H478" s="49">
        <f>+CCB_CISS__2[[#This Row],[Indikator]]-SUM(CCB_CISS__2[[#This Row],[Pengemarkedet]:[Banksektoren]])</f>
        <v>-0.12634589727654488</v>
      </c>
    </row>
    <row r="479" spans="1:8" x14ac:dyDescent="0.25">
      <c r="A479" s="6">
        <v>40944</v>
      </c>
      <c r="B479" s="49">
        <v>0.25660323880938352</v>
      </c>
      <c r="C479" s="49">
        <v>3.9040177596552428E-2</v>
      </c>
      <c r="D479" s="49">
        <v>7.2647434401190453E-2</v>
      </c>
      <c r="E479" s="49">
        <v>6.8457769861495196E-2</v>
      </c>
      <c r="F479" s="49">
        <v>5.3988898037570024E-2</v>
      </c>
      <c r="G479" s="49">
        <v>0.14840101548333567</v>
      </c>
      <c r="H479" s="49">
        <f>+CCB_CISS__2[[#This Row],[Indikator]]-SUM(CCB_CISS__2[[#This Row],[Pengemarkedet]:[Banksektoren]])</f>
        <v>-0.12593205657076023</v>
      </c>
    </row>
    <row r="480" spans="1:8" x14ac:dyDescent="0.25">
      <c r="A480" s="6">
        <v>40951</v>
      </c>
      <c r="B480" s="49">
        <v>0.25019220005180176</v>
      </c>
      <c r="C480" s="49">
        <v>3.9551442281032703E-2</v>
      </c>
      <c r="D480" s="49">
        <v>7.6896443867704903E-2</v>
      </c>
      <c r="E480" s="49">
        <v>6.2670591352242982E-2</v>
      </c>
      <c r="F480" s="49">
        <v>4.9004286762095409E-2</v>
      </c>
      <c r="G480" s="49">
        <v>0.15049675918725228</v>
      </c>
      <c r="H480" s="49">
        <f>+CCB_CISS__2[[#This Row],[Indikator]]-SUM(CCB_CISS__2[[#This Row],[Pengemarkedet]:[Banksektoren]])</f>
        <v>-0.12842732339852647</v>
      </c>
    </row>
    <row r="481" spans="1:8" x14ac:dyDescent="0.25">
      <c r="A481" s="6">
        <v>40958</v>
      </c>
      <c r="B481" s="49">
        <v>0.23606079870822352</v>
      </c>
      <c r="C481" s="49">
        <v>4.172860310840721E-2</v>
      </c>
      <c r="D481" s="49">
        <v>7.5290130491094773E-2</v>
      </c>
      <c r="E481" s="49">
        <v>6.6885014587381081E-2</v>
      </c>
      <c r="F481" s="49">
        <v>3.8751560343447636E-2</v>
      </c>
      <c r="G481" s="49">
        <v>0.14820725772294474</v>
      </c>
      <c r="H481" s="49">
        <f>+CCB_CISS__2[[#This Row],[Indikator]]-SUM(CCB_CISS__2[[#This Row],[Pengemarkedet]:[Banksektoren]])</f>
        <v>-0.13480176754505194</v>
      </c>
    </row>
    <row r="482" spans="1:8" x14ac:dyDescent="0.25">
      <c r="A482" s="6">
        <v>40965</v>
      </c>
      <c r="B482" s="49">
        <v>0.20411969704834909</v>
      </c>
      <c r="C482" s="49">
        <v>3.9029693061548312E-2</v>
      </c>
      <c r="D482" s="49">
        <v>6.8696727307818187E-2</v>
      </c>
      <c r="E482" s="49">
        <v>6.2623850251233557E-2</v>
      </c>
      <c r="F482" s="49">
        <v>3.5705925239765159E-2</v>
      </c>
      <c r="G482" s="49">
        <v>0.13098198756991311</v>
      </c>
      <c r="H482" s="49">
        <f>+CCB_CISS__2[[#This Row],[Indikator]]-SUM(CCB_CISS__2[[#This Row],[Pengemarkedet]:[Banksektoren]])</f>
        <v>-0.13291848638192921</v>
      </c>
    </row>
    <row r="483" spans="1:8" x14ac:dyDescent="0.25">
      <c r="A483" s="6">
        <v>40972</v>
      </c>
      <c r="B483" s="49">
        <v>0.20066063835738132</v>
      </c>
      <c r="C483" s="49">
        <v>4.6374533125438711E-2</v>
      </c>
      <c r="D483" s="49">
        <v>6.9624659053184795E-2</v>
      </c>
      <c r="E483" s="49">
        <v>5.4461893864243022E-2</v>
      </c>
      <c r="F483" s="49">
        <v>3.3762998655898352E-2</v>
      </c>
      <c r="G483" s="49">
        <v>0.13871173656559838</v>
      </c>
      <c r="H483" s="49">
        <f>+CCB_CISS__2[[#This Row],[Indikator]]-SUM(CCB_CISS__2[[#This Row],[Pengemarkedet]:[Banksektoren]])</f>
        <v>-0.14227518290698196</v>
      </c>
    </row>
    <row r="484" spans="1:8" x14ac:dyDescent="0.25">
      <c r="A484" s="6">
        <v>40979</v>
      </c>
      <c r="B484" s="49">
        <v>0.1922018908437228</v>
      </c>
      <c r="C484" s="49">
        <v>5.2871073573386614E-2</v>
      </c>
      <c r="D484" s="49">
        <v>6.451678723906018E-2</v>
      </c>
      <c r="E484" s="49">
        <v>6.1760004945499394E-2</v>
      </c>
      <c r="F484" s="49">
        <v>3.6432725860682191E-2</v>
      </c>
      <c r="G484" s="49">
        <v>0.13420391948817686</v>
      </c>
      <c r="H484" s="49">
        <f>+CCB_CISS__2[[#This Row],[Indikator]]-SUM(CCB_CISS__2[[#This Row],[Pengemarkedet]:[Banksektoren]])</f>
        <v>-0.1575826202630824</v>
      </c>
    </row>
    <row r="485" spans="1:8" x14ac:dyDescent="0.25">
      <c r="A485" s="6">
        <v>40986</v>
      </c>
      <c r="B485" s="49">
        <v>0.18824608838806695</v>
      </c>
      <c r="C485" s="49">
        <v>5.7369599379640604E-2</v>
      </c>
      <c r="D485" s="49">
        <v>6.7251706221992835E-2</v>
      </c>
      <c r="E485" s="49">
        <v>5.130206784217374E-2</v>
      </c>
      <c r="F485" s="49">
        <v>4.6785019146504687E-2</v>
      </c>
      <c r="G485" s="49">
        <v>0.12918347106629141</v>
      </c>
      <c r="H485" s="49">
        <f>+CCB_CISS__2[[#This Row],[Indikator]]-SUM(CCB_CISS__2[[#This Row],[Pengemarkedet]:[Banksektoren]])</f>
        <v>-0.16364577526853635</v>
      </c>
    </row>
    <row r="486" spans="1:8" x14ac:dyDescent="0.25">
      <c r="A486" s="6">
        <v>40993</v>
      </c>
      <c r="B486" s="49">
        <v>0.19018647966033334</v>
      </c>
      <c r="C486" s="49">
        <v>6.1632442575566035E-2</v>
      </c>
      <c r="D486" s="49">
        <v>6.9855528381515763E-2</v>
      </c>
      <c r="E486" s="49">
        <v>4.6833561579676185E-2</v>
      </c>
      <c r="F486" s="49">
        <v>4.0803291889973781E-2</v>
      </c>
      <c r="G486" s="49">
        <v>0.13271634001858057</v>
      </c>
      <c r="H486" s="49">
        <f>+CCB_CISS__2[[#This Row],[Indikator]]-SUM(CCB_CISS__2[[#This Row],[Pengemarkedet]:[Banksektoren]])</f>
        <v>-0.16165468478497899</v>
      </c>
    </row>
    <row r="487" spans="1:8" x14ac:dyDescent="0.25">
      <c r="A487" s="6">
        <v>41000</v>
      </c>
      <c r="B487" s="49">
        <v>0.188792541686469</v>
      </c>
      <c r="C487" s="49">
        <v>6.6481555888827246E-2</v>
      </c>
      <c r="D487" s="49">
        <v>6.9632358655197499E-2</v>
      </c>
      <c r="E487" s="49">
        <v>5.4268439140102459E-2</v>
      </c>
      <c r="F487" s="49">
        <v>3.8982137387884787E-2</v>
      </c>
      <c r="G487" s="49">
        <v>0.1360800436114159</v>
      </c>
      <c r="H487" s="49">
        <f>+CCB_CISS__2[[#This Row],[Indikator]]-SUM(CCB_CISS__2[[#This Row],[Pengemarkedet]:[Banksektoren]])</f>
        <v>-0.17665199299695886</v>
      </c>
    </row>
    <row r="488" spans="1:8" x14ac:dyDescent="0.25">
      <c r="A488" s="6">
        <v>41007</v>
      </c>
      <c r="B488" s="49">
        <v>0.18220485843795697</v>
      </c>
      <c r="C488" s="49">
        <v>6.2529638329832146E-2</v>
      </c>
      <c r="D488" s="49">
        <v>6.9260306336077798E-2</v>
      </c>
      <c r="E488" s="49">
        <v>5.4025862490118981E-2</v>
      </c>
      <c r="F488" s="49">
        <v>3.4636005900622747E-2</v>
      </c>
      <c r="G488" s="49">
        <v>0.13796016651432946</v>
      </c>
      <c r="H488" s="49">
        <f>+CCB_CISS__2[[#This Row],[Indikator]]-SUM(CCB_CISS__2[[#This Row],[Pengemarkedet]:[Banksektoren]])</f>
        <v>-0.17620712113302417</v>
      </c>
    </row>
    <row r="489" spans="1:8" x14ac:dyDescent="0.25">
      <c r="A489" s="6">
        <v>41014</v>
      </c>
      <c r="B489" s="49">
        <v>0.17083392718572182</v>
      </c>
      <c r="C489" s="49">
        <v>5.5901613702238485E-2</v>
      </c>
      <c r="D489" s="49">
        <v>6.5838046324542487E-2</v>
      </c>
      <c r="E489" s="49">
        <v>5.5739469793463475E-2</v>
      </c>
      <c r="F489" s="49">
        <v>2.4973306699202082E-2</v>
      </c>
      <c r="G489" s="49">
        <v>0.13694396274642104</v>
      </c>
      <c r="H489" s="49">
        <f>+CCB_CISS__2[[#This Row],[Indikator]]-SUM(CCB_CISS__2[[#This Row],[Pengemarkedet]:[Banksektoren]])</f>
        <v>-0.16856247208014574</v>
      </c>
    </row>
    <row r="490" spans="1:8" x14ac:dyDescent="0.25">
      <c r="A490" s="6">
        <v>41021</v>
      </c>
      <c r="B490" s="49">
        <v>0.16376092888102312</v>
      </c>
      <c r="C490" s="49">
        <v>5.9375380033605402E-2</v>
      </c>
      <c r="D490" s="49">
        <v>6.2801348278995833E-2</v>
      </c>
      <c r="E490" s="49">
        <v>6.0542864632442024E-2</v>
      </c>
      <c r="F490" s="49">
        <v>2.4054189698207839E-2</v>
      </c>
      <c r="G490" s="49">
        <v>0.13455867152446782</v>
      </c>
      <c r="H490" s="49">
        <f>+CCB_CISS__2[[#This Row],[Indikator]]-SUM(CCB_CISS__2[[#This Row],[Pengemarkedet]:[Banksektoren]])</f>
        <v>-0.17757152528669579</v>
      </c>
    </row>
    <row r="491" spans="1:8" x14ac:dyDescent="0.25">
      <c r="A491" s="6">
        <v>41028</v>
      </c>
      <c r="B491" s="49">
        <v>0.13968452728502351</v>
      </c>
      <c r="C491" s="49">
        <v>4.9065639956866317E-2</v>
      </c>
      <c r="D491" s="49">
        <v>5.7506764245764896E-2</v>
      </c>
      <c r="E491" s="49">
        <v>4.7080967144000743E-2</v>
      </c>
      <c r="F491" s="49">
        <v>2.0064250614451655E-2</v>
      </c>
      <c r="G491" s="49">
        <v>0.1153253471163109</v>
      </c>
      <c r="H491" s="49">
        <f>+CCB_CISS__2[[#This Row],[Indikator]]-SUM(CCB_CISS__2[[#This Row],[Pengemarkedet]:[Banksektoren]])</f>
        <v>-0.14935844179237101</v>
      </c>
    </row>
    <row r="492" spans="1:8" x14ac:dyDescent="0.25">
      <c r="A492" s="6">
        <v>41035</v>
      </c>
      <c r="B492" s="49">
        <v>0.13938187048200229</v>
      </c>
      <c r="C492" s="49">
        <v>5.0838842010337885E-2</v>
      </c>
      <c r="D492" s="49">
        <v>5.8184564346684599E-2</v>
      </c>
      <c r="E492" s="49">
        <v>3.8669487750245403E-2</v>
      </c>
      <c r="F492" s="49">
        <v>1.708008217021395E-2</v>
      </c>
      <c r="G492" s="49">
        <v>0.11475667580813539</v>
      </c>
      <c r="H492" s="49">
        <f>+CCB_CISS__2[[#This Row],[Indikator]]-SUM(CCB_CISS__2[[#This Row],[Pengemarkedet]:[Banksektoren]])</f>
        <v>-0.14014778160361491</v>
      </c>
    </row>
    <row r="493" spans="1:8" x14ac:dyDescent="0.25">
      <c r="A493" s="6">
        <v>41042</v>
      </c>
      <c r="B493" s="49">
        <v>0.14100758391127402</v>
      </c>
      <c r="C493" s="49">
        <v>5.2131846895260667E-2</v>
      </c>
      <c r="D493" s="49">
        <v>5.9586065297562489E-2</v>
      </c>
      <c r="E493" s="49">
        <v>4.1735052646207499E-2</v>
      </c>
      <c r="F493" s="49">
        <v>1.7856109047328421E-2</v>
      </c>
      <c r="G493" s="49">
        <v>0.12307629880342472</v>
      </c>
      <c r="H493" s="49">
        <f>+CCB_CISS__2[[#This Row],[Indikator]]-SUM(CCB_CISS__2[[#This Row],[Pengemarkedet]:[Banksektoren]])</f>
        <v>-0.1533777887785098</v>
      </c>
    </row>
    <row r="494" spans="1:8" x14ac:dyDescent="0.25">
      <c r="A494" s="6">
        <v>41049</v>
      </c>
      <c r="B494" s="49">
        <v>0.14549986324304487</v>
      </c>
      <c r="C494" s="49">
        <v>5.0692416519639683E-2</v>
      </c>
      <c r="D494" s="49">
        <v>6.621237099494906E-2</v>
      </c>
      <c r="E494" s="49">
        <v>4.4508769144674734E-2</v>
      </c>
      <c r="F494" s="49">
        <v>3.1262520580732048E-2</v>
      </c>
      <c r="G494" s="49">
        <v>0.13563793443345973</v>
      </c>
      <c r="H494" s="49">
        <f>+CCB_CISS__2[[#This Row],[Indikator]]-SUM(CCB_CISS__2[[#This Row],[Pengemarkedet]:[Banksektoren]])</f>
        <v>-0.18281414843041038</v>
      </c>
    </row>
    <row r="495" spans="1:8" x14ac:dyDescent="0.25">
      <c r="A495" s="6">
        <v>41056</v>
      </c>
      <c r="B495" s="49">
        <v>0.1596887885811169</v>
      </c>
      <c r="C495" s="49">
        <v>6.0345324793164005E-2</v>
      </c>
      <c r="D495" s="49">
        <v>7.0622732165611032E-2</v>
      </c>
      <c r="E495" s="49">
        <v>5.4295744272509439E-2</v>
      </c>
      <c r="F495" s="49">
        <v>4.1250098145574628E-2</v>
      </c>
      <c r="G495" s="49">
        <v>0.15654443210034791</v>
      </c>
      <c r="H495" s="49">
        <f>+CCB_CISS__2[[#This Row],[Indikator]]-SUM(CCB_CISS__2[[#This Row],[Pengemarkedet]:[Banksektoren]])</f>
        <v>-0.22336954289609012</v>
      </c>
    </row>
    <row r="496" spans="1:8" x14ac:dyDescent="0.25">
      <c r="A496" s="6">
        <v>41063</v>
      </c>
      <c r="B496" s="49">
        <v>0.17062401637369273</v>
      </c>
      <c r="C496" s="49">
        <v>6.443751009566942E-2</v>
      </c>
      <c r="D496" s="49">
        <v>7.8390861277850554E-2</v>
      </c>
      <c r="E496" s="49">
        <v>7.5496190024019777E-2</v>
      </c>
      <c r="F496" s="49">
        <v>4.501632067373277E-2</v>
      </c>
      <c r="G496" s="49">
        <v>0.17128899195170524</v>
      </c>
      <c r="H496" s="49">
        <f>+CCB_CISS__2[[#This Row],[Indikator]]-SUM(CCB_CISS__2[[#This Row],[Pengemarkedet]:[Banksektoren]])</f>
        <v>-0.26400585764928508</v>
      </c>
    </row>
    <row r="497" spans="1:8" x14ac:dyDescent="0.25">
      <c r="A497" s="6">
        <v>41070</v>
      </c>
      <c r="B497" s="49">
        <v>0.18423327974184076</v>
      </c>
      <c r="C497" s="49">
        <v>7.1188833093075818E-2</v>
      </c>
      <c r="D497" s="49">
        <v>8.2828306428080201E-2</v>
      </c>
      <c r="E497" s="49">
        <v>9.752147814674797E-2</v>
      </c>
      <c r="F497" s="49">
        <v>5.4288809566343701E-2</v>
      </c>
      <c r="G497" s="49">
        <v>0.18006078647021329</v>
      </c>
      <c r="H497" s="49">
        <f>+CCB_CISS__2[[#This Row],[Indikator]]-SUM(CCB_CISS__2[[#This Row],[Pengemarkedet]:[Banksektoren]])</f>
        <v>-0.30165493396262022</v>
      </c>
    </row>
    <row r="498" spans="1:8" x14ac:dyDescent="0.25">
      <c r="A498" s="6">
        <v>41077</v>
      </c>
      <c r="B498" s="49">
        <v>0.19393691043303968</v>
      </c>
      <c r="C498" s="49">
        <v>7.3649655549834936E-2</v>
      </c>
      <c r="D498" s="49">
        <v>8.1607675073286645E-2</v>
      </c>
      <c r="E498" s="49">
        <v>0.10465335087385162</v>
      </c>
      <c r="F498" s="49">
        <v>4.9184456419814948E-2</v>
      </c>
      <c r="G498" s="49">
        <v>0.18140440111531325</v>
      </c>
      <c r="H498" s="49">
        <f>+CCB_CISS__2[[#This Row],[Indikator]]-SUM(CCB_CISS__2[[#This Row],[Pengemarkedet]:[Banksektoren]])</f>
        <v>-0.29656262859906174</v>
      </c>
    </row>
    <row r="499" spans="1:8" x14ac:dyDescent="0.25">
      <c r="A499" s="6">
        <v>41084</v>
      </c>
      <c r="B499" s="49">
        <v>0.19450648019104136</v>
      </c>
      <c r="C499" s="49">
        <v>7.2957881450191525E-2</v>
      </c>
      <c r="D499" s="49">
        <v>8.3368391762621508E-2</v>
      </c>
      <c r="E499" s="49">
        <v>0.10657777899588526</v>
      </c>
      <c r="F499" s="49">
        <v>4.6677754244973439E-2</v>
      </c>
      <c r="G499" s="49">
        <v>0.16984034490913844</v>
      </c>
      <c r="H499" s="49">
        <f>+CCB_CISS__2[[#This Row],[Indikator]]-SUM(CCB_CISS__2[[#This Row],[Pengemarkedet]:[Banksektoren]])</f>
        <v>-0.28491567117176886</v>
      </c>
    </row>
    <row r="500" spans="1:8" x14ac:dyDescent="0.25">
      <c r="A500" s="6">
        <v>41091</v>
      </c>
      <c r="B500" s="49">
        <v>0.20314022482904315</v>
      </c>
      <c r="C500" s="49">
        <v>7.0895539263696003E-2</v>
      </c>
      <c r="D500" s="49">
        <v>8.6856575255457008E-2</v>
      </c>
      <c r="E500" s="49">
        <v>0.10722495679961216</v>
      </c>
      <c r="F500" s="49">
        <v>5.2760878326741673E-2</v>
      </c>
      <c r="G500" s="49">
        <v>0.16790245493307632</v>
      </c>
      <c r="H500" s="49">
        <f>+CCB_CISS__2[[#This Row],[Indikator]]-SUM(CCB_CISS__2[[#This Row],[Pengemarkedet]:[Banksektoren]])</f>
        <v>-0.28250017974954</v>
      </c>
    </row>
    <row r="501" spans="1:8" x14ac:dyDescent="0.25">
      <c r="A501" s="6">
        <v>41098</v>
      </c>
      <c r="B501" s="49">
        <v>0.19274575549897799</v>
      </c>
      <c r="C501" s="49">
        <v>7.0859621530001707E-2</v>
      </c>
      <c r="D501" s="49">
        <v>8.5782141567998182E-2</v>
      </c>
      <c r="E501" s="49">
        <v>8.9848651994899553E-2</v>
      </c>
      <c r="F501" s="49">
        <v>5.6712529030925163E-2</v>
      </c>
      <c r="G501" s="49">
        <v>0.14832752605223573</v>
      </c>
      <c r="H501" s="49">
        <f>+CCB_CISS__2[[#This Row],[Indikator]]-SUM(CCB_CISS__2[[#This Row],[Pengemarkedet]:[Banksektoren]])</f>
        <v>-0.25878471467708231</v>
      </c>
    </row>
    <row r="502" spans="1:8" x14ac:dyDescent="0.25">
      <c r="A502" s="6">
        <v>41105</v>
      </c>
      <c r="B502" s="49">
        <v>0.17704693111623601</v>
      </c>
      <c r="C502" s="49">
        <v>6.4385184632843512E-2</v>
      </c>
      <c r="D502" s="49">
        <v>8.1619461974813262E-2</v>
      </c>
      <c r="E502" s="49">
        <v>7.9392571636240153E-2</v>
      </c>
      <c r="F502" s="49">
        <v>5.1759000535259329E-2</v>
      </c>
      <c r="G502" s="49">
        <v>0.13110468653632293</v>
      </c>
      <c r="H502" s="49">
        <f>+CCB_CISS__2[[#This Row],[Indikator]]-SUM(CCB_CISS__2[[#This Row],[Pengemarkedet]:[Banksektoren]])</f>
        <v>-0.23121397419924319</v>
      </c>
    </row>
    <row r="503" spans="1:8" x14ac:dyDescent="0.25">
      <c r="A503" s="6">
        <v>41112</v>
      </c>
      <c r="B503" s="49">
        <v>0.17706809297153717</v>
      </c>
      <c r="C503" s="49">
        <v>6.0541455448221697E-2</v>
      </c>
      <c r="D503" s="49">
        <v>7.9824070920267831E-2</v>
      </c>
      <c r="E503" s="49">
        <v>7.4812442508738197E-2</v>
      </c>
      <c r="F503" s="49">
        <v>4.9976653606784757E-2</v>
      </c>
      <c r="G503" s="49">
        <v>0.1330339214884631</v>
      </c>
      <c r="H503" s="49">
        <f>+CCB_CISS__2[[#This Row],[Indikator]]-SUM(CCB_CISS__2[[#This Row],[Pengemarkedet]:[Banksektoren]])</f>
        <v>-0.22112045100093844</v>
      </c>
    </row>
    <row r="504" spans="1:8" x14ac:dyDescent="0.25">
      <c r="A504" s="6">
        <v>41119</v>
      </c>
      <c r="B504" s="49">
        <v>0.16093083278716855</v>
      </c>
      <c r="C504" s="49">
        <v>6.1520361303099583E-2</v>
      </c>
      <c r="D504" s="49">
        <v>7.5183695065563369E-2</v>
      </c>
      <c r="E504" s="49">
        <v>6.1858768164540515E-2</v>
      </c>
      <c r="F504" s="49">
        <v>5.2098306689628296E-2</v>
      </c>
      <c r="G504" s="49">
        <v>0.11685980021660559</v>
      </c>
      <c r="H504" s="49">
        <f>+CCB_CISS__2[[#This Row],[Indikator]]-SUM(CCB_CISS__2[[#This Row],[Pengemarkedet]:[Banksektoren]])</f>
        <v>-0.20659009865226877</v>
      </c>
    </row>
    <row r="505" spans="1:8" x14ac:dyDescent="0.25">
      <c r="A505" s="6">
        <v>41126</v>
      </c>
      <c r="B505" s="49">
        <v>0.17054163578868894</v>
      </c>
      <c r="C505" s="49">
        <v>5.7093213949828039E-2</v>
      </c>
      <c r="D505" s="49">
        <v>7.594950444463261E-2</v>
      </c>
      <c r="E505" s="49">
        <v>5.7021900226788762E-2</v>
      </c>
      <c r="F505" s="49">
        <v>5.3071187554156449E-2</v>
      </c>
      <c r="G505" s="49">
        <v>0.13102344249056594</v>
      </c>
      <c r="H505" s="49">
        <f>+CCB_CISS__2[[#This Row],[Indikator]]-SUM(CCB_CISS__2[[#This Row],[Pengemarkedet]:[Banksektoren]])</f>
        <v>-0.20361761287728289</v>
      </c>
    </row>
    <row r="506" spans="1:8" x14ac:dyDescent="0.25">
      <c r="A506" s="6">
        <v>41133</v>
      </c>
      <c r="B506" s="49">
        <v>0.18779653495052098</v>
      </c>
      <c r="C506" s="49">
        <v>5.8757748392197176E-2</v>
      </c>
      <c r="D506" s="49">
        <v>8.2312803797029654E-2</v>
      </c>
      <c r="E506" s="49">
        <v>5.5633181799349632E-2</v>
      </c>
      <c r="F506" s="49">
        <v>5.6873583625850273E-2</v>
      </c>
      <c r="G506" s="49">
        <v>0.14725359919481229</v>
      </c>
      <c r="H506" s="49">
        <f>+CCB_CISS__2[[#This Row],[Indikator]]-SUM(CCB_CISS__2[[#This Row],[Pengemarkedet]:[Banksektoren]])</f>
        <v>-0.21303438185871801</v>
      </c>
    </row>
    <row r="507" spans="1:8" x14ac:dyDescent="0.25">
      <c r="A507" s="6">
        <v>41140</v>
      </c>
      <c r="B507" s="49">
        <v>0.18603998650079243</v>
      </c>
      <c r="C507" s="49">
        <v>5.990005540753511E-2</v>
      </c>
      <c r="D507" s="49">
        <v>8.2503075836948173E-2</v>
      </c>
      <c r="E507" s="49">
        <v>5.9613702310876523E-2</v>
      </c>
      <c r="F507" s="49">
        <v>5.7490765633373214E-2</v>
      </c>
      <c r="G507" s="49">
        <v>0.149485461467742</v>
      </c>
      <c r="H507" s="49">
        <f>+CCB_CISS__2[[#This Row],[Indikator]]-SUM(CCB_CISS__2[[#This Row],[Pengemarkedet]:[Banksektoren]])</f>
        <v>-0.22295307415568258</v>
      </c>
    </row>
    <row r="508" spans="1:8" x14ac:dyDescent="0.25">
      <c r="A508" s="6">
        <v>41147</v>
      </c>
      <c r="B508" s="49">
        <v>0.18729936569878761</v>
      </c>
      <c r="C508" s="49">
        <v>6.0486780671382828E-2</v>
      </c>
      <c r="D508" s="49">
        <v>8.2817893596857567E-2</v>
      </c>
      <c r="E508" s="49">
        <v>5.735323139499398E-2</v>
      </c>
      <c r="F508" s="49">
        <v>5.3076464335555532E-2</v>
      </c>
      <c r="G508" s="49">
        <v>0.15240473553530812</v>
      </c>
      <c r="H508" s="49">
        <f>+CCB_CISS__2[[#This Row],[Indikator]]-SUM(CCB_CISS__2[[#This Row],[Pengemarkedet]:[Banksektoren]])</f>
        <v>-0.21883973983531044</v>
      </c>
    </row>
    <row r="509" spans="1:8" x14ac:dyDescent="0.25">
      <c r="A509" s="6">
        <v>41154</v>
      </c>
      <c r="B509" s="49">
        <v>0.16155406037839062</v>
      </c>
      <c r="C509" s="49">
        <v>5.7442898963390242E-2</v>
      </c>
      <c r="D509" s="49">
        <v>7.4582878886122347E-2</v>
      </c>
      <c r="E509" s="49">
        <v>5.7298801798620423E-2</v>
      </c>
      <c r="F509" s="49">
        <v>4.002652712334321E-2</v>
      </c>
      <c r="G509" s="49">
        <v>0.13242752435128968</v>
      </c>
      <c r="H509" s="49">
        <f>+CCB_CISS__2[[#This Row],[Indikator]]-SUM(CCB_CISS__2[[#This Row],[Pengemarkedet]:[Banksektoren]])</f>
        <v>-0.20022457074437525</v>
      </c>
    </row>
    <row r="510" spans="1:8" x14ac:dyDescent="0.25">
      <c r="A510" s="6">
        <v>41161</v>
      </c>
      <c r="B510" s="49">
        <v>0.14259446493634007</v>
      </c>
      <c r="C510" s="49">
        <v>5.9754880832908433E-2</v>
      </c>
      <c r="D510" s="49">
        <v>7.2118612465622567E-2</v>
      </c>
      <c r="E510" s="49">
        <v>6.8189682835537613E-2</v>
      </c>
      <c r="F510" s="49">
        <v>4.161663264858928E-2</v>
      </c>
      <c r="G510" s="49">
        <v>0.11599771593127416</v>
      </c>
      <c r="H510" s="49">
        <f>+CCB_CISS__2[[#This Row],[Indikator]]-SUM(CCB_CISS__2[[#This Row],[Pengemarkedet]:[Banksektoren]])</f>
        <v>-0.21508305977759198</v>
      </c>
    </row>
    <row r="511" spans="1:8" x14ac:dyDescent="0.25">
      <c r="A511" s="6">
        <v>41168</v>
      </c>
      <c r="B511" s="49">
        <v>0.14488389480748831</v>
      </c>
      <c r="C511" s="49">
        <v>6.1662502068092193E-2</v>
      </c>
      <c r="D511" s="49">
        <v>7.4983726026467204E-2</v>
      </c>
      <c r="E511" s="49">
        <v>6.7308437106431432E-2</v>
      </c>
      <c r="F511" s="49">
        <v>4.9742019776161071E-2</v>
      </c>
      <c r="G511" s="49">
        <v>0.11409696222489349</v>
      </c>
      <c r="H511" s="49">
        <f>+CCB_CISS__2[[#This Row],[Indikator]]-SUM(CCB_CISS__2[[#This Row],[Pengemarkedet]:[Banksektoren]])</f>
        <v>-0.22290975239455701</v>
      </c>
    </row>
    <row r="512" spans="1:8" x14ac:dyDescent="0.25">
      <c r="A512" s="6">
        <v>41175</v>
      </c>
      <c r="B512" s="49">
        <v>0.13116752659481795</v>
      </c>
      <c r="C512" s="49">
        <v>5.6544868400979276E-2</v>
      </c>
      <c r="D512" s="49">
        <v>6.9002835970770324E-2</v>
      </c>
      <c r="E512" s="49">
        <v>6.3324928109564887E-2</v>
      </c>
      <c r="F512" s="49">
        <v>4.7667191904068845E-2</v>
      </c>
      <c r="G512" s="49">
        <v>0.10252803401281599</v>
      </c>
      <c r="H512" s="49">
        <f>+CCB_CISS__2[[#This Row],[Indikator]]-SUM(CCB_CISS__2[[#This Row],[Pengemarkedet]:[Banksektoren]])</f>
        <v>-0.20790033180338136</v>
      </c>
    </row>
    <row r="513" spans="1:8" x14ac:dyDescent="0.25">
      <c r="A513" s="6">
        <v>41182</v>
      </c>
      <c r="B513" s="49">
        <v>0.1360382083761614</v>
      </c>
      <c r="C513" s="49">
        <v>5.8885628587827622E-2</v>
      </c>
      <c r="D513" s="49">
        <v>6.92679014805542E-2</v>
      </c>
      <c r="E513" s="49">
        <v>5.6132715317138746E-2</v>
      </c>
      <c r="F513" s="49">
        <v>4.5268049264869908E-2</v>
      </c>
      <c r="G513" s="49">
        <v>0.1005169625028357</v>
      </c>
      <c r="H513" s="49">
        <f>+CCB_CISS__2[[#This Row],[Indikator]]-SUM(CCB_CISS__2[[#This Row],[Pengemarkedet]:[Banksektoren]])</f>
        <v>-0.19403304877706476</v>
      </c>
    </row>
    <row r="514" spans="1:8" x14ac:dyDescent="0.25">
      <c r="A514" s="6">
        <v>41189</v>
      </c>
      <c r="B514" s="49">
        <v>0.13169771664669885</v>
      </c>
      <c r="C514" s="49">
        <v>5.527190318704886E-2</v>
      </c>
      <c r="D514" s="49">
        <v>6.4572681696277376E-2</v>
      </c>
      <c r="E514" s="49">
        <v>4.1506001393941006E-2</v>
      </c>
      <c r="F514" s="49">
        <v>4.2147488920250255E-2</v>
      </c>
      <c r="G514" s="49">
        <v>9.5189205939053168E-2</v>
      </c>
      <c r="H514" s="49">
        <f>+CCB_CISS__2[[#This Row],[Indikator]]-SUM(CCB_CISS__2[[#This Row],[Pengemarkedet]:[Banksektoren]])</f>
        <v>-0.16698956448987176</v>
      </c>
    </row>
    <row r="515" spans="1:8" x14ac:dyDescent="0.25">
      <c r="A515" s="6">
        <v>41196</v>
      </c>
      <c r="B515" s="49">
        <v>0.11670909781498395</v>
      </c>
      <c r="C515" s="49">
        <v>4.9578679474980132E-2</v>
      </c>
      <c r="D515" s="49">
        <v>5.4929114225065773E-2</v>
      </c>
      <c r="E515" s="49">
        <v>3.1110376567234879E-2</v>
      </c>
      <c r="F515" s="49">
        <v>2.8496691408904859E-2</v>
      </c>
      <c r="G515" s="49">
        <v>8.4969473412276064E-2</v>
      </c>
      <c r="H515" s="49">
        <f>+CCB_CISS__2[[#This Row],[Indikator]]-SUM(CCB_CISS__2[[#This Row],[Pengemarkedet]:[Banksektoren]])</f>
        <v>-0.13237523727347777</v>
      </c>
    </row>
    <row r="516" spans="1:8" x14ac:dyDescent="0.25">
      <c r="A516" s="6">
        <v>41203</v>
      </c>
      <c r="B516" s="49">
        <v>0.11685364546781027</v>
      </c>
      <c r="C516" s="49">
        <v>4.8700922391076318E-2</v>
      </c>
      <c r="D516" s="49">
        <v>5.8309565918419695E-2</v>
      </c>
      <c r="E516" s="49">
        <v>3.4532893830028458E-2</v>
      </c>
      <c r="F516" s="49">
        <v>2.7854161450024291E-2</v>
      </c>
      <c r="G516" s="49">
        <v>9.0132391592880029E-2</v>
      </c>
      <c r="H516" s="49">
        <f>+CCB_CISS__2[[#This Row],[Indikator]]-SUM(CCB_CISS__2[[#This Row],[Pengemarkedet]:[Banksektoren]])</f>
        <v>-0.14267628971461851</v>
      </c>
    </row>
    <row r="517" spans="1:8" x14ac:dyDescent="0.25">
      <c r="A517" s="6">
        <v>41210</v>
      </c>
      <c r="B517" s="49">
        <v>0.12324610172605974</v>
      </c>
      <c r="C517" s="49">
        <v>5.5535164037411149E-2</v>
      </c>
      <c r="D517" s="49">
        <v>6.3949477185480302E-2</v>
      </c>
      <c r="E517" s="49">
        <v>4.7556316878071936E-2</v>
      </c>
      <c r="F517" s="49">
        <v>3.2110479694203727E-2</v>
      </c>
      <c r="G517" s="49">
        <v>0.10352496237946167</v>
      </c>
      <c r="H517" s="49">
        <f>+CCB_CISS__2[[#This Row],[Indikator]]-SUM(CCB_CISS__2[[#This Row],[Pengemarkedet]:[Banksektoren]])</f>
        <v>-0.17943029844856903</v>
      </c>
    </row>
    <row r="518" spans="1:8" x14ac:dyDescent="0.25">
      <c r="A518" s="6">
        <v>41217</v>
      </c>
      <c r="B518" s="49">
        <v>0.13351926738341077</v>
      </c>
      <c r="C518" s="49">
        <v>5.7167801654416268E-2</v>
      </c>
      <c r="D518" s="49">
        <v>6.5457928914571153E-2</v>
      </c>
      <c r="E518" s="49">
        <v>5.4177989944816568E-2</v>
      </c>
      <c r="F518" s="49">
        <v>2.7068509147123419E-2</v>
      </c>
      <c r="G518" s="49">
        <v>0.12204812504308257</v>
      </c>
      <c r="H518" s="49">
        <f>+CCB_CISS__2[[#This Row],[Indikator]]-SUM(CCB_CISS__2[[#This Row],[Pengemarkedet]:[Banksektoren]])</f>
        <v>-0.19240108732059921</v>
      </c>
    </row>
    <row r="519" spans="1:8" x14ac:dyDescent="0.25">
      <c r="A519" s="6">
        <v>41224</v>
      </c>
      <c r="B519" s="49">
        <v>0.13441204188321187</v>
      </c>
      <c r="C519" s="49">
        <v>6.2886654886418564E-2</v>
      </c>
      <c r="D519" s="49">
        <v>6.9531180771490966E-2</v>
      </c>
      <c r="E519" s="49">
        <v>6.7197151230928523E-2</v>
      </c>
      <c r="F519" s="49">
        <v>3.0605653548252211E-2</v>
      </c>
      <c r="G519" s="49">
        <v>0.12905441302162857</v>
      </c>
      <c r="H519" s="49">
        <f>+CCB_CISS__2[[#This Row],[Indikator]]-SUM(CCB_CISS__2[[#This Row],[Pengemarkedet]:[Banksektoren]])</f>
        <v>-0.22486301157550692</v>
      </c>
    </row>
    <row r="520" spans="1:8" x14ac:dyDescent="0.25">
      <c r="A520" s="6">
        <v>41231</v>
      </c>
      <c r="B520" s="49">
        <v>0.1369445703452877</v>
      </c>
      <c r="C520" s="49">
        <v>6.7299794815108199E-2</v>
      </c>
      <c r="D520" s="49">
        <v>6.4161885998944554E-2</v>
      </c>
      <c r="E520" s="49">
        <v>6.3251547378889134E-2</v>
      </c>
      <c r="F520" s="49">
        <v>2.4810953042954647E-2</v>
      </c>
      <c r="G520" s="49">
        <v>0.13017025109914793</v>
      </c>
      <c r="H520" s="49">
        <f>+CCB_CISS__2[[#This Row],[Indikator]]-SUM(CCB_CISS__2[[#This Row],[Pengemarkedet]:[Banksektoren]])</f>
        <v>-0.21274986198975673</v>
      </c>
    </row>
    <row r="521" spans="1:8" x14ac:dyDescent="0.25">
      <c r="A521" s="6">
        <v>41238</v>
      </c>
      <c r="B521" s="49">
        <v>0.12083258694861029</v>
      </c>
      <c r="C521" s="49">
        <v>6.1454993705862902E-2</v>
      </c>
      <c r="D521" s="49">
        <v>5.5272795494878131E-2</v>
      </c>
      <c r="E521" s="49">
        <v>5.5235113911544759E-2</v>
      </c>
      <c r="F521" s="49">
        <v>2.4180098407269777E-2</v>
      </c>
      <c r="G521" s="49">
        <v>0.11990944297059059</v>
      </c>
      <c r="H521" s="49">
        <f>+CCB_CISS__2[[#This Row],[Indikator]]-SUM(CCB_CISS__2[[#This Row],[Pengemarkedet]:[Banksektoren]])</f>
        <v>-0.19521985754153584</v>
      </c>
    </row>
    <row r="522" spans="1:8" x14ac:dyDescent="0.25">
      <c r="A522" s="6">
        <v>41245</v>
      </c>
      <c r="B522" s="49">
        <v>0.1126753069413565</v>
      </c>
      <c r="C522" s="49">
        <v>6.158873816748564E-2</v>
      </c>
      <c r="D522" s="49">
        <v>5.4325346726214016E-2</v>
      </c>
      <c r="E522" s="49">
        <v>5.0778675050981457E-2</v>
      </c>
      <c r="F522" s="49">
        <v>2.4707499772342108E-2</v>
      </c>
      <c r="G522" s="49">
        <v>0.10850395121942666</v>
      </c>
      <c r="H522" s="49">
        <f>+CCB_CISS__2[[#This Row],[Indikator]]-SUM(CCB_CISS__2[[#This Row],[Pengemarkedet]:[Banksektoren]])</f>
        <v>-0.18722890399509337</v>
      </c>
    </row>
    <row r="523" spans="1:8" x14ac:dyDescent="0.25">
      <c r="A523" s="6">
        <v>41252</v>
      </c>
      <c r="B523" s="49">
        <v>0.10328315573443887</v>
      </c>
      <c r="C523" s="49">
        <v>5.4661472019930671E-2</v>
      </c>
      <c r="D523" s="49">
        <v>4.9818582609226482E-2</v>
      </c>
      <c r="E523" s="49">
        <v>3.5669212940838496E-2</v>
      </c>
      <c r="F523" s="49">
        <v>2.1964946515994226E-2</v>
      </c>
      <c r="G523" s="49">
        <v>9.4663588266204607E-2</v>
      </c>
      <c r="H523" s="49">
        <f>+CCB_CISS__2[[#This Row],[Indikator]]-SUM(CCB_CISS__2[[#This Row],[Pengemarkedet]:[Banksektoren]])</f>
        <v>-0.15349464661775564</v>
      </c>
    </row>
    <row r="524" spans="1:8" x14ac:dyDescent="0.25">
      <c r="A524" s="6">
        <v>41259</v>
      </c>
      <c r="B524" s="49">
        <v>9.9487998499789204E-2</v>
      </c>
      <c r="C524" s="49">
        <v>5.189839788640923E-2</v>
      </c>
      <c r="D524" s="49">
        <v>4.9921899785072305E-2</v>
      </c>
      <c r="E524" s="49">
        <v>3.1411615933324595E-2</v>
      </c>
      <c r="F524" s="49">
        <v>2.7310977347845308E-2</v>
      </c>
      <c r="G524" s="49">
        <v>9.4099697765070517E-2</v>
      </c>
      <c r="H524" s="49">
        <f>+CCB_CISS__2[[#This Row],[Indikator]]-SUM(CCB_CISS__2[[#This Row],[Pengemarkedet]:[Banksektoren]])</f>
        <v>-0.15515459021793274</v>
      </c>
    </row>
    <row r="525" spans="1:8" x14ac:dyDescent="0.25">
      <c r="A525" s="6">
        <v>41266</v>
      </c>
      <c r="B525" s="49">
        <v>0.10394798413537149</v>
      </c>
      <c r="C525" s="49">
        <v>5.0292086186370002E-2</v>
      </c>
      <c r="D525" s="49">
        <v>5.127165012337169E-2</v>
      </c>
      <c r="E525" s="49">
        <v>2.8364575071309735E-2</v>
      </c>
      <c r="F525" s="49">
        <v>2.4773837943865194E-2</v>
      </c>
      <c r="G525" s="49">
        <v>9.6562991275978199E-2</v>
      </c>
      <c r="H525" s="49">
        <f>+CCB_CISS__2[[#This Row],[Indikator]]-SUM(CCB_CISS__2[[#This Row],[Pengemarkedet]:[Banksektoren]])</f>
        <v>-0.14731715646552335</v>
      </c>
    </row>
    <row r="526" spans="1:8" x14ac:dyDescent="0.25">
      <c r="A526" s="6">
        <v>41273</v>
      </c>
      <c r="B526" s="49">
        <v>0.10101641718164331</v>
      </c>
      <c r="C526" s="49">
        <v>4.8404819590972217E-2</v>
      </c>
      <c r="D526" s="49">
        <v>5.0469506375094252E-2</v>
      </c>
      <c r="E526" s="49">
        <v>2.3997861574609231E-2</v>
      </c>
      <c r="F526" s="49">
        <v>2.1378245455998479E-2</v>
      </c>
      <c r="G526" s="49">
        <v>8.7177584321121437E-2</v>
      </c>
      <c r="H526" s="49">
        <f>+CCB_CISS__2[[#This Row],[Indikator]]-SUM(CCB_CISS__2[[#This Row],[Pengemarkedet]:[Banksektoren]])</f>
        <v>-0.1304116001361523</v>
      </c>
    </row>
    <row r="527" spans="1:8" x14ac:dyDescent="0.25">
      <c r="A527" s="6">
        <v>41280</v>
      </c>
      <c r="B527" s="49">
        <v>0.10813761458297932</v>
      </c>
      <c r="C527" s="49">
        <v>5.1517785533401014E-2</v>
      </c>
      <c r="D527" s="49">
        <v>5.6182280144432689E-2</v>
      </c>
      <c r="E527" s="49">
        <v>2.8564521515396679E-2</v>
      </c>
      <c r="F527" s="49">
        <v>2.4987412249413719E-2</v>
      </c>
      <c r="G527" s="49">
        <v>9.8543468266799827E-2</v>
      </c>
      <c r="H527" s="49">
        <f>+CCB_CISS__2[[#This Row],[Indikator]]-SUM(CCB_CISS__2[[#This Row],[Pengemarkedet]:[Banksektoren]])</f>
        <v>-0.15165785312646463</v>
      </c>
    </row>
    <row r="528" spans="1:8" x14ac:dyDescent="0.25">
      <c r="A528" s="6">
        <v>41287</v>
      </c>
      <c r="B528" s="49">
        <v>0.10604222901497337</v>
      </c>
      <c r="C528" s="49">
        <v>5.22458640232892E-2</v>
      </c>
      <c r="D528" s="49">
        <v>5.7571473039484053E-2</v>
      </c>
      <c r="E528" s="49">
        <v>2.6269214149527983E-2</v>
      </c>
      <c r="F528" s="49">
        <v>2.735508937866489E-2</v>
      </c>
      <c r="G528" s="49">
        <v>9.429838971723925E-2</v>
      </c>
      <c r="H528" s="49">
        <f>+CCB_CISS__2[[#This Row],[Indikator]]-SUM(CCB_CISS__2[[#This Row],[Pengemarkedet]:[Banksektoren]])</f>
        <v>-0.15169780129323199</v>
      </c>
    </row>
    <row r="529" spans="1:8" x14ac:dyDescent="0.25">
      <c r="A529" s="6">
        <v>41294</v>
      </c>
      <c r="B529" s="49">
        <v>9.5003040159745172E-2</v>
      </c>
      <c r="C529" s="49">
        <v>5.0999248902354785E-2</v>
      </c>
      <c r="D529" s="49">
        <v>5.8274757068333932E-2</v>
      </c>
      <c r="E529" s="49">
        <v>2.7412397564911768E-2</v>
      </c>
      <c r="F529" s="49">
        <v>3.0229582095999234E-2</v>
      </c>
      <c r="G529" s="49">
        <v>8.5053738064350265E-2</v>
      </c>
      <c r="H529" s="49">
        <f>+CCB_CISS__2[[#This Row],[Indikator]]-SUM(CCB_CISS__2[[#This Row],[Pengemarkedet]:[Banksektoren]])</f>
        <v>-0.15696668353620483</v>
      </c>
    </row>
    <row r="530" spans="1:8" x14ac:dyDescent="0.25">
      <c r="A530" s="6">
        <v>41301</v>
      </c>
      <c r="B530" s="49">
        <v>8.6494632941603117E-2</v>
      </c>
      <c r="C530" s="49">
        <v>4.9918067466919278E-2</v>
      </c>
      <c r="D530" s="49">
        <v>5.6111386918546356E-2</v>
      </c>
      <c r="E530" s="49">
        <v>3.1930701961866217E-2</v>
      </c>
      <c r="F530" s="49">
        <v>3.2720763235427143E-2</v>
      </c>
      <c r="G530" s="49">
        <v>8.6522648612674238E-2</v>
      </c>
      <c r="H530" s="49">
        <f>+CCB_CISS__2[[#This Row],[Indikator]]-SUM(CCB_CISS__2[[#This Row],[Pengemarkedet]:[Banksektoren]])</f>
        <v>-0.1707089352538301</v>
      </c>
    </row>
    <row r="531" spans="1:8" x14ac:dyDescent="0.25">
      <c r="A531" s="6">
        <v>41308</v>
      </c>
      <c r="B531" s="49">
        <v>8.1889249517327095E-2</v>
      </c>
      <c r="C531" s="49">
        <v>4.9595653371700896E-2</v>
      </c>
      <c r="D531" s="49">
        <v>5.385293464219873E-2</v>
      </c>
      <c r="E531" s="49">
        <v>3.3000047244797229E-2</v>
      </c>
      <c r="F531" s="49">
        <v>3.660530083926266E-2</v>
      </c>
      <c r="G531" s="49">
        <v>8.6393114751476957E-2</v>
      </c>
      <c r="H531" s="49">
        <f>+CCB_CISS__2[[#This Row],[Indikator]]-SUM(CCB_CISS__2[[#This Row],[Pengemarkedet]:[Banksektoren]])</f>
        <v>-0.17755780133210938</v>
      </c>
    </row>
    <row r="532" spans="1:8" x14ac:dyDescent="0.25">
      <c r="A532" s="6">
        <v>41315</v>
      </c>
      <c r="B532" s="49">
        <v>8.3342565050300549E-2</v>
      </c>
      <c r="C532" s="49">
        <v>5.0394573947502345E-2</v>
      </c>
      <c r="D532" s="49">
        <v>5.3818199101182469E-2</v>
      </c>
      <c r="E532" s="49">
        <v>3.389837340616568E-2</v>
      </c>
      <c r="F532" s="49">
        <v>4.1808051131280131E-2</v>
      </c>
      <c r="G532" s="49">
        <v>8.8871744695726868E-2</v>
      </c>
      <c r="H532" s="49">
        <f>+CCB_CISS__2[[#This Row],[Indikator]]-SUM(CCB_CISS__2[[#This Row],[Pengemarkedet]:[Banksektoren]])</f>
        <v>-0.18544837723155697</v>
      </c>
    </row>
    <row r="533" spans="1:8" x14ac:dyDescent="0.25">
      <c r="A533" s="6">
        <v>41322</v>
      </c>
      <c r="B533" s="49">
        <v>7.9154671028699455E-2</v>
      </c>
      <c r="C533" s="49">
        <v>4.9249206599221405E-2</v>
      </c>
      <c r="D533" s="49">
        <v>5.5080131382652518E-2</v>
      </c>
      <c r="E533" s="49">
        <v>4.4421039830365057E-2</v>
      </c>
      <c r="F533" s="49">
        <v>4.5409709814376351E-2</v>
      </c>
      <c r="G533" s="49">
        <v>8.9993523281637289E-2</v>
      </c>
      <c r="H533" s="49">
        <f>+CCB_CISS__2[[#This Row],[Indikator]]-SUM(CCB_CISS__2[[#This Row],[Pengemarkedet]:[Banksektoren]])</f>
        <v>-0.2049989398795532</v>
      </c>
    </row>
    <row r="534" spans="1:8" x14ac:dyDescent="0.25">
      <c r="A534" s="6">
        <v>41329</v>
      </c>
      <c r="B534" s="49">
        <v>7.8067768067225846E-2</v>
      </c>
      <c r="C534" s="49">
        <v>5.0331135813088124E-2</v>
      </c>
      <c r="D534" s="49">
        <v>5.8190320396962418E-2</v>
      </c>
      <c r="E534" s="49">
        <v>4.9658995599869124E-2</v>
      </c>
      <c r="F534" s="49">
        <v>5.2280543113474381E-2</v>
      </c>
      <c r="G534" s="49">
        <v>9.2530693139842357E-2</v>
      </c>
      <c r="H534" s="49">
        <f>+CCB_CISS__2[[#This Row],[Indikator]]-SUM(CCB_CISS__2[[#This Row],[Pengemarkedet]:[Banksektoren]])</f>
        <v>-0.22492391999601055</v>
      </c>
    </row>
    <row r="535" spans="1:8" x14ac:dyDescent="0.25">
      <c r="A535" s="6">
        <v>41336</v>
      </c>
      <c r="B535" s="49">
        <v>7.256791632562215E-2</v>
      </c>
      <c r="C535" s="49">
        <v>4.8887135610491211E-2</v>
      </c>
      <c r="D535" s="49">
        <v>5.8549425501865385E-2</v>
      </c>
      <c r="E535" s="49">
        <v>4.8108707521859098E-2</v>
      </c>
      <c r="F535" s="49">
        <v>5.1994161444415189E-2</v>
      </c>
      <c r="G535" s="49">
        <v>8.2259005934029947E-2</v>
      </c>
      <c r="H535" s="49">
        <f>+CCB_CISS__2[[#This Row],[Indikator]]-SUM(CCB_CISS__2[[#This Row],[Pengemarkedet]:[Banksektoren]])</f>
        <v>-0.21723051968703866</v>
      </c>
    </row>
    <row r="536" spans="1:8" x14ac:dyDescent="0.25">
      <c r="A536" s="6">
        <v>41343</v>
      </c>
      <c r="B536" s="49">
        <v>6.6682241697835279E-2</v>
      </c>
      <c r="C536" s="49">
        <v>4.6852980104532385E-2</v>
      </c>
      <c r="D536" s="49">
        <v>5.8732186583987815E-2</v>
      </c>
      <c r="E536" s="49">
        <v>5.7276844653760012E-2</v>
      </c>
      <c r="F536" s="49">
        <v>4.8735696862222296E-2</v>
      </c>
      <c r="G536" s="49">
        <v>8.4594710589419572E-2</v>
      </c>
      <c r="H536" s="49">
        <f>+CCB_CISS__2[[#This Row],[Indikator]]-SUM(CCB_CISS__2[[#This Row],[Pengemarkedet]:[Banksektoren]])</f>
        <v>-0.22951017709608679</v>
      </c>
    </row>
    <row r="537" spans="1:8" x14ac:dyDescent="0.25">
      <c r="A537" s="6">
        <v>41350</v>
      </c>
      <c r="B537" s="49">
        <v>7.2830739857033311E-2</v>
      </c>
      <c r="C537" s="49">
        <v>4.4512627825929192E-2</v>
      </c>
      <c r="D537" s="49">
        <v>5.4082416014833219E-2</v>
      </c>
      <c r="E537" s="49">
        <v>4.2865861563298198E-2</v>
      </c>
      <c r="F537" s="49">
        <v>4.587010211752348E-2</v>
      </c>
      <c r="G537" s="49">
        <v>8.546183482937221E-2</v>
      </c>
      <c r="H537" s="49">
        <f>+CCB_CISS__2[[#This Row],[Indikator]]-SUM(CCB_CISS__2[[#This Row],[Pengemarkedet]:[Banksektoren]])</f>
        <v>-0.19996210249392299</v>
      </c>
    </row>
    <row r="538" spans="1:8" x14ac:dyDescent="0.25">
      <c r="A538" s="6">
        <v>41357</v>
      </c>
      <c r="B538" s="49">
        <v>7.1770280733305922E-2</v>
      </c>
      <c r="C538" s="49">
        <v>4.3537329831168745E-2</v>
      </c>
      <c r="D538" s="49">
        <v>5.4089247789121893E-2</v>
      </c>
      <c r="E538" s="49">
        <v>4.1568147528706009E-2</v>
      </c>
      <c r="F538" s="49">
        <v>4.7932145168719624E-2</v>
      </c>
      <c r="G538" s="49">
        <v>8.3155803755168123E-2</v>
      </c>
      <c r="H538" s="49">
        <f>+CCB_CISS__2[[#This Row],[Indikator]]-SUM(CCB_CISS__2[[#This Row],[Pengemarkedet]:[Banksektoren]])</f>
        <v>-0.19851239333957849</v>
      </c>
    </row>
    <row r="539" spans="1:8" x14ac:dyDescent="0.25">
      <c r="A539" s="6">
        <v>41364</v>
      </c>
      <c r="B539" s="49">
        <v>6.9168519341462079E-2</v>
      </c>
      <c r="C539" s="49">
        <v>4.0654895517663887E-2</v>
      </c>
      <c r="D539" s="49">
        <v>5.1260067253216794E-2</v>
      </c>
      <c r="E539" s="49">
        <v>3.8428113216205359E-2</v>
      </c>
      <c r="F539" s="49">
        <v>4.3889784488034142E-2</v>
      </c>
      <c r="G539" s="49">
        <v>7.9331308916405496E-2</v>
      </c>
      <c r="H539" s="49">
        <f>+CCB_CISS__2[[#This Row],[Indikator]]-SUM(CCB_CISS__2[[#This Row],[Pengemarkedet]:[Banksektoren]])</f>
        <v>-0.18439565005006364</v>
      </c>
    </row>
    <row r="540" spans="1:8" x14ac:dyDescent="0.25">
      <c r="A540" s="6">
        <v>41371</v>
      </c>
      <c r="B540" s="49">
        <v>7.0516469275304611E-2</v>
      </c>
      <c r="C540" s="49">
        <v>4.0372000627201102E-2</v>
      </c>
      <c r="D540" s="49">
        <v>5.3152351496882938E-2</v>
      </c>
      <c r="E540" s="49">
        <v>4.1614034718472519E-2</v>
      </c>
      <c r="F540" s="49">
        <v>4.0209881174351578E-2</v>
      </c>
      <c r="G540" s="49">
        <v>8.2624164691273205E-2</v>
      </c>
      <c r="H540" s="49">
        <f>+CCB_CISS__2[[#This Row],[Indikator]]-SUM(CCB_CISS__2[[#This Row],[Pengemarkedet]:[Banksektoren]])</f>
        <v>-0.18745596343287671</v>
      </c>
    </row>
    <row r="541" spans="1:8" x14ac:dyDescent="0.25">
      <c r="A541" s="6">
        <v>41378</v>
      </c>
      <c r="B541" s="49">
        <v>6.454387102219146E-2</v>
      </c>
      <c r="C541" s="49">
        <v>4.0332978210435425E-2</v>
      </c>
      <c r="D541" s="49">
        <v>5.4735201031303943E-2</v>
      </c>
      <c r="E541" s="49">
        <v>5.2336257738232445E-2</v>
      </c>
      <c r="F541" s="49">
        <v>3.3805441635150542E-2</v>
      </c>
      <c r="G541" s="49">
        <v>8.1923992084999633E-2</v>
      </c>
      <c r="H541" s="49">
        <f>+CCB_CISS__2[[#This Row],[Indikator]]-SUM(CCB_CISS__2[[#This Row],[Pengemarkedet]:[Banksektoren]])</f>
        <v>-0.19858999967793051</v>
      </c>
    </row>
    <row r="542" spans="1:8" x14ac:dyDescent="0.25">
      <c r="A542" s="6">
        <v>41385</v>
      </c>
      <c r="B542" s="49">
        <v>6.2470253757474919E-2</v>
      </c>
      <c r="C542" s="49">
        <v>3.9862288480226223E-2</v>
      </c>
      <c r="D542" s="49">
        <v>5.2813127325880414E-2</v>
      </c>
      <c r="E542" s="49">
        <v>5.4335899108647091E-2</v>
      </c>
      <c r="F542" s="49">
        <v>3.3983074116392092E-2</v>
      </c>
      <c r="G542" s="49">
        <v>8.3032686322861787E-2</v>
      </c>
      <c r="H542" s="49">
        <f>+CCB_CISS__2[[#This Row],[Indikator]]-SUM(CCB_CISS__2[[#This Row],[Pengemarkedet]:[Banksektoren]])</f>
        <v>-0.20155682159653268</v>
      </c>
    </row>
    <row r="543" spans="1:8" x14ac:dyDescent="0.25">
      <c r="A543" s="6">
        <v>41392</v>
      </c>
      <c r="B543" s="49">
        <v>6.0342910238249073E-2</v>
      </c>
      <c r="C543" s="49">
        <v>3.9514517675010963E-2</v>
      </c>
      <c r="D543" s="49">
        <v>5.0771145674103207E-2</v>
      </c>
      <c r="E543" s="49">
        <v>6.3737292941337689E-2</v>
      </c>
      <c r="F543" s="49">
        <v>3.5405115891924049E-2</v>
      </c>
      <c r="G543" s="49">
        <v>9.1527818350087553E-2</v>
      </c>
      <c r="H543" s="49">
        <f>+CCB_CISS__2[[#This Row],[Indikator]]-SUM(CCB_CISS__2[[#This Row],[Pengemarkedet]:[Banksektoren]])</f>
        <v>-0.22061298029421444</v>
      </c>
    </row>
    <row r="544" spans="1:8" x14ac:dyDescent="0.25">
      <c r="A544" s="6">
        <v>41399</v>
      </c>
      <c r="B544" s="49">
        <v>5.5225327075013077E-2</v>
      </c>
      <c r="C544" s="49">
        <v>3.6735410162170828E-2</v>
      </c>
      <c r="D544" s="49">
        <v>4.679444850705454E-2</v>
      </c>
      <c r="E544" s="49">
        <v>5.7393109577630191E-2</v>
      </c>
      <c r="F544" s="49">
        <v>3.3929397354064E-2</v>
      </c>
      <c r="G544" s="49">
        <v>8.3402939515617405E-2</v>
      </c>
      <c r="H544" s="49">
        <f>+CCB_CISS__2[[#This Row],[Indikator]]-SUM(CCB_CISS__2[[#This Row],[Pengemarkedet]:[Banksektoren]])</f>
        <v>-0.20302997804152392</v>
      </c>
    </row>
    <row r="545" spans="1:8" x14ac:dyDescent="0.25">
      <c r="A545" s="6">
        <v>41406</v>
      </c>
      <c r="B545" s="49">
        <v>5.2799408009547188E-2</v>
      </c>
      <c r="C545" s="49">
        <v>3.4210278561808492E-2</v>
      </c>
      <c r="D545" s="49">
        <v>4.1330615290549363E-2</v>
      </c>
      <c r="E545" s="49">
        <v>4.6583935078385298E-2</v>
      </c>
      <c r="F545" s="49">
        <v>3.4659763965242785E-2</v>
      </c>
      <c r="G545" s="49">
        <v>7.5500183301111135E-2</v>
      </c>
      <c r="H545" s="49">
        <f>+CCB_CISS__2[[#This Row],[Indikator]]-SUM(CCB_CISS__2[[#This Row],[Pengemarkedet]:[Banksektoren]])</f>
        <v>-0.17948536818754987</v>
      </c>
    </row>
    <row r="546" spans="1:8" x14ac:dyDescent="0.25">
      <c r="A546" s="6">
        <v>41413</v>
      </c>
      <c r="B546" s="49">
        <v>5.3763228571033314E-2</v>
      </c>
      <c r="C546" s="49">
        <v>3.1642914731609913E-2</v>
      </c>
      <c r="D546" s="49">
        <v>3.6098409447231534E-2</v>
      </c>
      <c r="E546" s="49">
        <v>3.9033951976618214E-2</v>
      </c>
      <c r="F546" s="49">
        <v>2.4426329987585833E-2</v>
      </c>
      <c r="G546" s="49">
        <v>7.1524269780665131E-2</v>
      </c>
      <c r="H546" s="49">
        <f>+CCB_CISS__2[[#This Row],[Indikator]]-SUM(CCB_CISS__2[[#This Row],[Pengemarkedet]:[Banksektoren]])</f>
        <v>-0.14896264735267728</v>
      </c>
    </row>
    <row r="547" spans="1:8" x14ac:dyDescent="0.25">
      <c r="A547" s="6">
        <v>41420</v>
      </c>
      <c r="B547" s="49">
        <v>6.1034222463606694E-2</v>
      </c>
      <c r="C547" s="49">
        <v>3.1931027989691538E-2</v>
      </c>
      <c r="D547" s="49">
        <v>3.8026612982141245E-2</v>
      </c>
      <c r="E547" s="49">
        <v>3.146748577687649E-2</v>
      </c>
      <c r="F547" s="49">
        <v>2.2452846118025834E-2</v>
      </c>
      <c r="G547" s="49">
        <v>7.0997634603653451E-2</v>
      </c>
      <c r="H547" s="49">
        <f>+CCB_CISS__2[[#This Row],[Indikator]]-SUM(CCB_CISS__2[[#This Row],[Pengemarkedet]:[Banksektoren]])</f>
        <v>-0.13384138500678189</v>
      </c>
    </row>
    <row r="548" spans="1:8" x14ac:dyDescent="0.25">
      <c r="A548" s="6">
        <v>41427</v>
      </c>
      <c r="B548" s="49">
        <v>5.8589594800373977E-2</v>
      </c>
      <c r="C548" s="49">
        <v>3.1827590142196015E-2</v>
      </c>
      <c r="D548" s="49">
        <v>3.7942815622281273E-2</v>
      </c>
      <c r="E548" s="49">
        <v>3.4833971347289064E-2</v>
      </c>
      <c r="F548" s="49">
        <v>2.3007566428426978E-2</v>
      </c>
      <c r="G548" s="49">
        <v>6.6111818463016586E-2</v>
      </c>
      <c r="H548" s="49">
        <f>+CCB_CISS__2[[#This Row],[Indikator]]-SUM(CCB_CISS__2[[#This Row],[Pengemarkedet]:[Banksektoren]])</f>
        <v>-0.13513416720283594</v>
      </c>
    </row>
    <row r="549" spans="1:8" x14ac:dyDescent="0.25">
      <c r="A549" s="6">
        <v>41434</v>
      </c>
      <c r="B549" s="49">
        <v>6.1498414600385035E-2</v>
      </c>
      <c r="C549" s="49">
        <v>3.4091401668055792E-2</v>
      </c>
      <c r="D549" s="49">
        <v>3.9852956280051845E-2</v>
      </c>
      <c r="E549" s="49">
        <v>4.0158027056210015E-2</v>
      </c>
      <c r="F549" s="49">
        <v>2.635171981720872E-2</v>
      </c>
      <c r="G549" s="49">
        <v>7.2283750330991617E-2</v>
      </c>
      <c r="H549" s="49">
        <f>+CCB_CISS__2[[#This Row],[Indikator]]-SUM(CCB_CISS__2[[#This Row],[Pengemarkedet]:[Banksektoren]])</f>
        <v>-0.15123944055213295</v>
      </c>
    </row>
    <row r="550" spans="1:8" x14ac:dyDescent="0.25">
      <c r="A550" s="6">
        <v>41441</v>
      </c>
      <c r="B550" s="49">
        <v>6.1137277216972041E-2</v>
      </c>
      <c r="C550" s="49">
        <v>3.4472207021658298E-2</v>
      </c>
      <c r="D550" s="49">
        <v>4.2966587738512717E-2</v>
      </c>
      <c r="E550" s="49">
        <v>3.960877309149409E-2</v>
      </c>
      <c r="F550" s="49">
        <v>2.8079580365082357E-2</v>
      </c>
      <c r="G550" s="49">
        <v>6.9802849843904211E-2</v>
      </c>
      <c r="H550" s="49">
        <f>+CCB_CISS__2[[#This Row],[Indikator]]-SUM(CCB_CISS__2[[#This Row],[Pengemarkedet]:[Banksektoren]])</f>
        <v>-0.15379272084367962</v>
      </c>
    </row>
    <row r="551" spans="1:8" x14ac:dyDescent="0.25">
      <c r="A551" s="6">
        <v>41448</v>
      </c>
      <c r="B551" s="49">
        <v>6.8015079623162111E-2</v>
      </c>
      <c r="C551" s="49">
        <v>3.65670226129933E-2</v>
      </c>
      <c r="D551" s="49">
        <v>4.6814014507224735E-2</v>
      </c>
      <c r="E551" s="49">
        <v>4.8849554298053641E-2</v>
      </c>
      <c r="F551" s="49">
        <v>3.6466161479649539E-2</v>
      </c>
      <c r="G551" s="49">
        <v>7.9267368820707951E-2</v>
      </c>
      <c r="H551" s="49">
        <f>+CCB_CISS__2[[#This Row],[Indikator]]-SUM(CCB_CISS__2[[#This Row],[Pengemarkedet]:[Banksektoren]])</f>
        <v>-0.17994904209546705</v>
      </c>
    </row>
    <row r="552" spans="1:8" x14ac:dyDescent="0.25">
      <c r="A552" s="6">
        <v>41455</v>
      </c>
      <c r="B552" s="49">
        <v>8.2969669581984026E-2</v>
      </c>
      <c r="C552" s="49">
        <v>4.2615344495203551E-2</v>
      </c>
      <c r="D552" s="49">
        <v>5.2578662236814913E-2</v>
      </c>
      <c r="E552" s="49">
        <v>5.7405121602833981E-2</v>
      </c>
      <c r="F552" s="49">
        <v>3.8669896075828304E-2</v>
      </c>
      <c r="G552" s="49">
        <v>9.2492242110019093E-2</v>
      </c>
      <c r="H552" s="49">
        <f>+CCB_CISS__2[[#This Row],[Indikator]]-SUM(CCB_CISS__2[[#This Row],[Pengemarkedet]:[Banksektoren]])</f>
        <v>-0.20079159693871579</v>
      </c>
    </row>
    <row r="553" spans="1:8" x14ac:dyDescent="0.25">
      <c r="A553" s="6">
        <v>41462</v>
      </c>
      <c r="B553" s="49">
        <v>9.1208792503453553E-2</v>
      </c>
      <c r="C553" s="49">
        <v>4.4410958570072996E-2</v>
      </c>
      <c r="D553" s="49">
        <v>5.8772401487999532E-2</v>
      </c>
      <c r="E553" s="49">
        <v>6.2434772970014034E-2</v>
      </c>
      <c r="F553" s="49">
        <v>4.727476667502812E-2</v>
      </c>
      <c r="G553" s="49">
        <v>9.5681870513933703E-2</v>
      </c>
      <c r="H553" s="49">
        <f>+CCB_CISS__2[[#This Row],[Indikator]]-SUM(CCB_CISS__2[[#This Row],[Pengemarkedet]:[Banksektoren]])</f>
        <v>-0.21736597771359484</v>
      </c>
    </row>
    <row r="554" spans="1:8" x14ac:dyDescent="0.25">
      <c r="A554" s="6">
        <v>41469</v>
      </c>
      <c r="B554" s="49">
        <v>9.4013760883662839E-2</v>
      </c>
      <c r="C554" s="49">
        <v>4.5388907815889397E-2</v>
      </c>
      <c r="D554" s="49">
        <v>6.0016270345559446E-2</v>
      </c>
      <c r="E554" s="49">
        <v>6.6246198654298774E-2</v>
      </c>
      <c r="F554" s="49">
        <v>5.059732771257619E-2</v>
      </c>
      <c r="G554" s="49">
        <v>9.7846531244606377E-2</v>
      </c>
      <c r="H554" s="49">
        <f>+CCB_CISS__2[[#This Row],[Indikator]]-SUM(CCB_CISS__2[[#This Row],[Pengemarkedet]:[Banksektoren]])</f>
        <v>-0.22608147488926736</v>
      </c>
    </row>
    <row r="555" spans="1:8" x14ac:dyDescent="0.25">
      <c r="A555" s="6">
        <v>41476</v>
      </c>
      <c r="B555" s="49">
        <v>8.244110701897428E-2</v>
      </c>
      <c r="C555" s="49">
        <v>4.227590224958603E-2</v>
      </c>
      <c r="D555" s="49">
        <v>5.1448268819283119E-2</v>
      </c>
      <c r="E555" s="49">
        <v>5.7947369416603209E-2</v>
      </c>
      <c r="F555" s="49">
        <v>4.0276077764983896E-2</v>
      </c>
      <c r="G555" s="49">
        <v>8.2708565194898415E-2</v>
      </c>
      <c r="H555" s="49">
        <f>+CCB_CISS__2[[#This Row],[Indikator]]-SUM(CCB_CISS__2[[#This Row],[Pengemarkedet]:[Banksektoren]])</f>
        <v>-0.19221507642638042</v>
      </c>
    </row>
    <row r="556" spans="1:8" x14ac:dyDescent="0.25">
      <c r="A556" s="6">
        <v>41483</v>
      </c>
      <c r="B556" s="49">
        <v>7.1000731608405171E-2</v>
      </c>
      <c r="C556" s="49">
        <v>3.5909791060987697E-2</v>
      </c>
      <c r="D556" s="49">
        <v>4.6118290427485775E-2</v>
      </c>
      <c r="E556" s="49">
        <v>4.4857653558989539E-2</v>
      </c>
      <c r="F556" s="49">
        <v>3.5389565037426608E-2</v>
      </c>
      <c r="G556" s="49">
        <v>6.9004950704070644E-2</v>
      </c>
      <c r="H556" s="49">
        <f>+CCB_CISS__2[[#This Row],[Indikator]]-SUM(CCB_CISS__2[[#This Row],[Pengemarkedet]:[Banksektoren]])</f>
        <v>-0.16027951918055508</v>
      </c>
    </row>
    <row r="557" spans="1:8" x14ac:dyDescent="0.25">
      <c r="A557" s="6">
        <v>41490</v>
      </c>
      <c r="B557" s="49">
        <v>6.5052632817322625E-2</v>
      </c>
      <c r="C557" s="49">
        <v>3.3900653059425842E-2</v>
      </c>
      <c r="D557" s="49">
        <v>3.9648264433183762E-2</v>
      </c>
      <c r="E557" s="49">
        <v>3.962861467408281E-2</v>
      </c>
      <c r="F557" s="49">
        <v>2.9695781170573109E-2</v>
      </c>
      <c r="G557" s="49">
        <v>6.4911792612601452E-2</v>
      </c>
      <c r="H557" s="49">
        <f>+CCB_CISS__2[[#This Row],[Indikator]]-SUM(CCB_CISS__2[[#This Row],[Pengemarkedet]:[Banksektoren]])</f>
        <v>-0.14273247313254436</v>
      </c>
    </row>
    <row r="558" spans="1:8" x14ac:dyDescent="0.25">
      <c r="A558" s="6">
        <v>41497</v>
      </c>
      <c r="B558" s="49">
        <v>6.3498722188083542E-2</v>
      </c>
      <c r="C558" s="49">
        <v>3.3169293871993438E-2</v>
      </c>
      <c r="D558" s="49">
        <v>3.544508005082142E-2</v>
      </c>
      <c r="E558" s="49">
        <v>3.7124520328869717E-2</v>
      </c>
      <c r="F558" s="49">
        <v>2.716286298983174E-2</v>
      </c>
      <c r="G558" s="49">
        <v>6.4166977318606655E-2</v>
      </c>
      <c r="H558" s="49">
        <f>+CCB_CISS__2[[#This Row],[Indikator]]-SUM(CCB_CISS__2[[#This Row],[Pengemarkedet]:[Banksektoren]])</f>
        <v>-0.13357001237203942</v>
      </c>
    </row>
    <row r="559" spans="1:8" x14ac:dyDescent="0.25">
      <c r="A559" s="6">
        <v>41504</v>
      </c>
      <c r="B559" s="49">
        <v>6.0869778004651751E-2</v>
      </c>
      <c r="C559" s="49">
        <v>3.3131653649505308E-2</v>
      </c>
      <c r="D559" s="49">
        <v>3.8483503303635647E-2</v>
      </c>
      <c r="E559" s="49">
        <v>3.574316140776998E-2</v>
      </c>
      <c r="F559" s="49">
        <v>2.5814471126726812E-2</v>
      </c>
      <c r="G559" s="49">
        <v>5.8534950796449825E-2</v>
      </c>
      <c r="H559" s="49">
        <f>+CCB_CISS__2[[#This Row],[Indikator]]-SUM(CCB_CISS__2[[#This Row],[Pengemarkedet]:[Banksektoren]])</f>
        <v>-0.13083796227943584</v>
      </c>
    </row>
    <row r="560" spans="1:8" x14ac:dyDescent="0.25">
      <c r="A560" s="6">
        <v>41511</v>
      </c>
      <c r="B560" s="49">
        <v>6.0284100177873924E-2</v>
      </c>
      <c r="C560" s="49">
        <v>3.3266098511311723E-2</v>
      </c>
      <c r="D560" s="49">
        <v>3.6984036237091324E-2</v>
      </c>
      <c r="E560" s="49">
        <v>3.0566407257730049E-2</v>
      </c>
      <c r="F560" s="49">
        <v>2.8125923418081455E-2</v>
      </c>
      <c r="G560" s="49">
        <v>5.684811438552273E-2</v>
      </c>
      <c r="H560" s="49">
        <f>+CCB_CISS__2[[#This Row],[Indikator]]-SUM(CCB_CISS__2[[#This Row],[Pengemarkedet]:[Banksektoren]])</f>
        <v>-0.12550647963186337</v>
      </c>
    </row>
    <row r="561" spans="1:8" x14ac:dyDescent="0.25">
      <c r="A561" s="6">
        <v>41518</v>
      </c>
      <c r="B561" s="49">
        <v>5.8308622779483392E-2</v>
      </c>
      <c r="C561" s="49">
        <v>3.5122208251286716E-2</v>
      </c>
      <c r="D561" s="49">
        <v>4.0290396628035657E-2</v>
      </c>
      <c r="E561" s="49">
        <v>3.0572181547789967E-2</v>
      </c>
      <c r="F561" s="49">
        <v>2.4844315744437743E-2</v>
      </c>
      <c r="G561" s="49">
        <v>5.3826129601426936E-2</v>
      </c>
      <c r="H561" s="49">
        <f>+CCB_CISS__2[[#This Row],[Indikator]]-SUM(CCB_CISS__2[[#This Row],[Pengemarkedet]:[Banksektoren]])</f>
        <v>-0.12634660899349362</v>
      </c>
    </row>
    <row r="562" spans="1:8" x14ac:dyDescent="0.25">
      <c r="A562" s="6">
        <v>41525</v>
      </c>
      <c r="B562" s="49">
        <v>6.0530778636830609E-2</v>
      </c>
      <c r="C562" s="49">
        <v>3.7289797138381847E-2</v>
      </c>
      <c r="D562" s="49">
        <v>4.7646548339323511E-2</v>
      </c>
      <c r="E562" s="49">
        <v>3.4217780765659893E-2</v>
      </c>
      <c r="F562" s="49">
        <v>2.7348711507626359E-2</v>
      </c>
      <c r="G562" s="49">
        <v>5.7568133712596531E-2</v>
      </c>
      <c r="H562" s="49">
        <f>+CCB_CISS__2[[#This Row],[Indikator]]-SUM(CCB_CISS__2[[#This Row],[Pengemarkedet]:[Banksektoren]])</f>
        <v>-0.14354019282675751</v>
      </c>
    </row>
    <row r="563" spans="1:8" x14ac:dyDescent="0.25">
      <c r="A563" s="6">
        <v>41532</v>
      </c>
      <c r="B563" s="49">
        <v>6.1376446468438428E-2</v>
      </c>
      <c r="C563" s="49">
        <v>3.7619161129531072E-2</v>
      </c>
      <c r="D563" s="49">
        <v>4.8343878338435814E-2</v>
      </c>
      <c r="E563" s="49">
        <v>3.360921606470213E-2</v>
      </c>
      <c r="F563" s="49">
        <v>2.670281927989112E-2</v>
      </c>
      <c r="G563" s="49">
        <v>6.2026554685448439E-2</v>
      </c>
      <c r="H563" s="49">
        <f>+CCB_CISS__2[[#This Row],[Indikator]]-SUM(CCB_CISS__2[[#This Row],[Pengemarkedet]:[Banksektoren]])</f>
        <v>-0.14692518302957014</v>
      </c>
    </row>
    <row r="564" spans="1:8" x14ac:dyDescent="0.25">
      <c r="A564" s="6">
        <v>41539</v>
      </c>
      <c r="B564" s="49">
        <v>6.0034005551763692E-2</v>
      </c>
      <c r="C564" s="49">
        <v>3.8541510400640883E-2</v>
      </c>
      <c r="D564" s="49">
        <v>5.0403329280672704E-2</v>
      </c>
      <c r="E564" s="49">
        <v>3.6428986153907925E-2</v>
      </c>
      <c r="F564" s="49">
        <v>2.7101446210311818E-2</v>
      </c>
      <c r="G564" s="49">
        <v>6.4280192175771758E-2</v>
      </c>
      <c r="H564" s="49">
        <f>+CCB_CISS__2[[#This Row],[Indikator]]-SUM(CCB_CISS__2[[#This Row],[Pengemarkedet]:[Banksektoren]])</f>
        <v>-0.1567214586695414</v>
      </c>
    </row>
    <row r="565" spans="1:8" x14ac:dyDescent="0.25">
      <c r="A565" s="6">
        <v>41546</v>
      </c>
      <c r="B565" s="49">
        <v>6.1121746666569214E-2</v>
      </c>
      <c r="C565" s="49">
        <v>3.7307931879158554E-2</v>
      </c>
      <c r="D565" s="49">
        <v>5.0659215063213005E-2</v>
      </c>
      <c r="E565" s="49">
        <v>3.3127536135479869E-2</v>
      </c>
      <c r="F565" s="49">
        <v>2.5181836592404323E-2</v>
      </c>
      <c r="G565" s="49">
        <v>6.8673793912957803E-2</v>
      </c>
      <c r="H565" s="49">
        <f>+CCB_CISS__2[[#This Row],[Indikator]]-SUM(CCB_CISS__2[[#This Row],[Pengemarkedet]:[Banksektoren]])</f>
        <v>-0.15382856691664434</v>
      </c>
    </row>
    <row r="566" spans="1:8" x14ac:dyDescent="0.25">
      <c r="A566" s="6">
        <v>41553</v>
      </c>
      <c r="B566" s="49">
        <v>5.5300904511166794E-2</v>
      </c>
      <c r="C566" s="49">
        <v>3.545163584273836E-2</v>
      </c>
      <c r="D566" s="49">
        <v>4.3312798366923519E-2</v>
      </c>
      <c r="E566" s="49">
        <v>2.6913152470898108E-2</v>
      </c>
      <c r="F566" s="49">
        <v>2.4723648521549065E-2</v>
      </c>
      <c r="G566" s="49">
        <v>6.3040279262593965E-2</v>
      </c>
      <c r="H566" s="49">
        <f>+CCB_CISS__2[[#This Row],[Indikator]]-SUM(CCB_CISS__2[[#This Row],[Pengemarkedet]:[Banksektoren]])</f>
        <v>-0.13814060995353625</v>
      </c>
    </row>
    <row r="567" spans="1:8" x14ac:dyDescent="0.25">
      <c r="A567" s="6">
        <v>41560</v>
      </c>
      <c r="B567" s="49">
        <v>5.2311122599648263E-2</v>
      </c>
      <c r="C567" s="49">
        <v>3.4854668526657376E-2</v>
      </c>
      <c r="D567" s="49">
        <v>3.9714515069418713E-2</v>
      </c>
      <c r="E567" s="49">
        <v>2.750814094006495E-2</v>
      </c>
      <c r="F567" s="49">
        <v>2.428961068531113E-2</v>
      </c>
      <c r="G567" s="49">
        <v>6.04838719116901E-2</v>
      </c>
      <c r="H567" s="49">
        <f>+CCB_CISS__2[[#This Row],[Indikator]]-SUM(CCB_CISS__2[[#This Row],[Pengemarkedet]:[Banksektoren]])</f>
        <v>-0.13453968453349402</v>
      </c>
    </row>
    <row r="568" spans="1:8" x14ac:dyDescent="0.25">
      <c r="A568" s="6">
        <v>41567</v>
      </c>
      <c r="B568" s="49">
        <v>4.9076330509199177E-2</v>
      </c>
      <c r="C568" s="49">
        <v>3.2858198861821813E-2</v>
      </c>
      <c r="D568" s="49">
        <v>3.639403541541205E-2</v>
      </c>
      <c r="E568" s="49">
        <v>2.7320248413333133E-2</v>
      </c>
      <c r="F568" s="49">
        <v>2.0129351436577549E-2</v>
      </c>
      <c r="G568" s="49">
        <v>5.7191024934910559E-2</v>
      </c>
      <c r="H568" s="49">
        <f>+CCB_CISS__2[[#This Row],[Indikator]]-SUM(CCB_CISS__2[[#This Row],[Pengemarkedet]:[Banksektoren]])</f>
        <v>-0.12481652855285591</v>
      </c>
    </row>
    <row r="569" spans="1:8" x14ac:dyDescent="0.25">
      <c r="A569" s="6">
        <v>41574</v>
      </c>
      <c r="B569" s="49">
        <v>4.4443329444200798E-2</v>
      </c>
      <c r="C569" s="49">
        <v>3.1449150795620766E-2</v>
      </c>
      <c r="D569" s="49">
        <v>3.2363417024030797E-2</v>
      </c>
      <c r="E569" s="49">
        <v>2.6537568402994031E-2</v>
      </c>
      <c r="F569" s="49">
        <v>1.8707088160841691E-2</v>
      </c>
      <c r="G569" s="49">
        <v>5.0930858645305679E-2</v>
      </c>
      <c r="H569" s="49">
        <f>+CCB_CISS__2[[#This Row],[Indikator]]-SUM(CCB_CISS__2[[#This Row],[Pengemarkedet]:[Banksektoren]])</f>
        <v>-0.11554475358459218</v>
      </c>
    </row>
    <row r="570" spans="1:8" x14ac:dyDescent="0.25">
      <c r="A570" s="6">
        <v>41581</v>
      </c>
      <c r="B570" s="49">
        <v>4.1472405853251459E-2</v>
      </c>
      <c r="C570" s="49">
        <v>3.3660672581457718E-2</v>
      </c>
      <c r="D570" s="49">
        <v>3.2232883261341161E-2</v>
      </c>
      <c r="E570" s="49">
        <v>3.1294788005127583E-2</v>
      </c>
      <c r="F570" s="49">
        <v>1.7362791351291297E-2</v>
      </c>
      <c r="G570" s="49">
        <v>4.7037584877690809E-2</v>
      </c>
      <c r="H570" s="49">
        <f>+CCB_CISS__2[[#This Row],[Indikator]]-SUM(CCB_CISS__2[[#This Row],[Pengemarkedet]:[Banksektoren]])</f>
        <v>-0.12011631422365709</v>
      </c>
    </row>
    <row r="571" spans="1:8" x14ac:dyDescent="0.25">
      <c r="A571" s="6">
        <v>41588</v>
      </c>
      <c r="B571" s="49">
        <v>3.9752493989883189E-2</v>
      </c>
      <c r="C571" s="49">
        <v>3.5384677730538883E-2</v>
      </c>
      <c r="D571" s="49">
        <v>3.4925755585425072E-2</v>
      </c>
      <c r="E571" s="49">
        <v>3.082623047398023E-2</v>
      </c>
      <c r="F571" s="49">
        <v>2.1250991303301492E-2</v>
      </c>
      <c r="G571" s="49">
        <v>4.6896689697406312E-2</v>
      </c>
      <c r="H571" s="49">
        <f>+CCB_CISS__2[[#This Row],[Indikator]]-SUM(CCB_CISS__2[[#This Row],[Pengemarkedet]:[Banksektoren]])</f>
        <v>-0.12953185080076879</v>
      </c>
    </row>
    <row r="572" spans="1:8" x14ac:dyDescent="0.25">
      <c r="A572" s="6">
        <v>41595</v>
      </c>
      <c r="B572" s="49">
        <v>3.7006622054797253E-2</v>
      </c>
      <c r="C572" s="49">
        <v>3.583935278315524E-2</v>
      </c>
      <c r="D572" s="49">
        <v>3.2291779465263397E-2</v>
      </c>
      <c r="E572" s="49">
        <v>2.948261487955655E-2</v>
      </c>
      <c r="F572" s="49">
        <v>2.5460648625991102E-2</v>
      </c>
      <c r="G572" s="49">
        <v>4.5519112073243134E-2</v>
      </c>
      <c r="H572" s="49">
        <f>+CCB_CISS__2[[#This Row],[Indikator]]-SUM(CCB_CISS__2[[#This Row],[Pengemarkedet]:[Banksektoren]])</f>
        <v>-0.13158688577241218</v>
      </c>
    </row>
    <row r="573" spans="1:8" x14ac:dyDescent="0.25">
      <c r="A573" s="6">
        <v>41602</v>
      </c>
      <c r="B573" s="49">
        <v>3.6094629361546247E-2</v>
      </c>
      <c r="C573" s="49">
        <v>3.5596471348070889E-2</v>
      </c>
      <c r="D573" s="49">
        <v>3.0900347875916244E-2</v>
      </c>
      <c r="E573" s="49">
        <v>2.915467922461842E-2</v>
      </c>
      <c r="F573" s="49">
        <v>2.7218468972995263E-2</v>
      </c>
      <c r="G573" s="49">
        <v>4.7721346294577902E-2</v>
      </c>
      <c r="H573" s="49">
        <f>+CCB_CISS__2[[#This Row],[Indikator]]-SUM(CCB_CISS__2[[#This Row],[Pengemarkedet]:[Banksektoren]])</f>
        <v>-0.13449668435463247</v>
      </c>
    </row>
    <row r="574" spans="1:8" x14ac:dyDescent="0.25">
      <c r="A574" s="6">
        <v>41609</v>
      </c>
      <c r="B574" s="49">
        <v>3.4862519591273358E-2</v>
      </c>
      <c r="C574" s="49">
        <v>3.3921043008055041E-2</v>
      </c>
      <c r="D574" s="49">
        <v>2.9297052085482552E-2</v>
      </c>
      <c r="E574" s="49">
        <v>2.6250583483667073E-2</v>
      </c>
      <c r="F574" s="49">
        <v>2.4627133005610511E-2</v>
      </c>
      <c r="G574" s="49">
        <v>4.8311548397055003E-2</v>
      </c>
      <c r="H574" s="49">
        <f>+CCB_CISS__2[[#This Row],[Indikator]]-SUM(CCB_CISS__2[[#This Row],[Pengemarkedet]:[Banksektoren]])</f>
        <v>-0.12754484038859681</v>
      </c>
    </row>
    <row r="575" spans="1:8" x14ac:dyDescent="0.25">
      <c r="A575" s="6">
        <v>41616</v>
      </c>
      <c r="B575" s="49">
        <v>3.2336494874888988E-2</v>
      </c>
      <c r="C575" s="49">
        <v>3.1737635548481406E-2</v>
      </c>
      <c r="D575" s="49">
        <v>2.6486286423005649E-2</v>
      </c>
      <c r="E575" s="49">
        <v>2.22275591354026E-2</v>
      </c>
      <c r="F575" s="49">
        <v>2.3408544962965051E-2</v>
      </c>
      <c r="G575" s="49">
        <v>4.4487901775011884E-2</v>
      </c>
      <c r="H575" s="49">
        <f>+CCB_CISS__2[[#This Row],[Indikator]]-SUM(CCB_CISS__2[[#This Row],[Pengemarkedet]:[Banksektoren]])</f>
        <v>-0.1160114329699776</v>
      </c>
    </row>
    <row r="576" spans="1:8" x14ac:dyDescent="0.25">
      <c r="A576" s="6">
        <v>41623</v>
      </c>
      <c r="B576" s="49">
        <v>3.0509670286434983E-2</v>
      </c>
      <c r="C576" s="49">
        <v>3.1729242678305236E-2</v>
      </c>
      <c r="D576" s="49">
        <v>2.4889220059887196E-2</v>
      </c>
      <c r="E576" s="49">
        <v>2.1331049422389774E-2</v>
      </c>
      <c r="F576" s="49">
        <v>2.0164212741640833E-2</v>
      </c>
      <c r="G576" s="49">
        <v>4.3023556727812572E-2</v>
      </c>
      <c r="H576" s="49">
        <f>+CCB_CISS__2[[#This Row],[Indikator]]-SUM(CCB_CISS__2[[#This Row],[Pengemarkedet]:[Banksektoren]])</f>
        <v>-0.11062761134360063</v>
      </c>
    </row>
    <row r="577" spans="1:8" x14ac:dyDescent="0.25">
      <c r="A577" s="6">
        <v>41630</v>
      </c>
      <c r="B577" s="49">
        <v>3.2102451079402128E-2</v>
      </c>
      <c r="C577" s="49">
        <v>3.2510817594231314E-2</v>
      </c>
      <c r="D577" s="49">
        <v>2.4886863430798253E-2</v>
      </c>
      <c r="E577" s="49">
        <v>2.6108965915435371E-2</v>
      </c>
      <c r="F577" s="49">
        <v>2.0863216067825745E-2</v>
      </c>
      <c r="G577" s="49">
        <v>4.2197146325389776E-2</v>
      </c>
      <c r="H577" s="49">
        <f>+CCB_CISS__2[[#This Row],[Indikator]]-SUM(CCB_CISS__2[[#This Row],[Pengemarkedet]:[Banksektoren]])</f>
        <v>-0.11446455825427834</v>
      </c>
    </row>
    <row r="578" spans="1:8" x14ac:dyDescent="0.25">
      <c r="A578" s="6">
        <v>41637</v>
      </c>
      <c r="B578" s="49">
        <v>3.0219736693684728E-2</v>
      </c>
      <c r="C578" s="49">
        <v>2.829220109465766E-2</v>
      </c>
      <c r="D578" s="49">
        <v>2.2832956447033381E-2</v>
      </c>
      <c r="E578" s="49">
        <v>2.0500470949177028E-2</v>
      </c>
      <c r="F578" s="49">
        <v>1.7755858056732046E-2</v>
      </c>
      <c r="G578" s="49">
        <v>3.8677088530217063E-2</v>
      </c>
      <c r="H578" s="49">
        <f>+CCB_CISS__2[[#This Row],[Indikator]]-SUM(CCB_CISS__2[[#This Row],[Pengemarkedet]:[Banksektoren]])</f>
        <v>-9.7838838384132445E-2</v>
      </c>
    </row>
    <row r="579" spans="1:8" x14ac:dyDescent="0.25">
      <c r="A579" s="6">
        <v>41644</v>
      </c>
      <c r="B579" s="49">
        <v>3.2480941705718303E-2</v>
      </c>
      <c r="C579" s="49">
        <v>2.6583739741112833E-2</v>
      </c>
      <c r="D579" s="49">
        <v>1.9064148083027047E-2</v>
      </c>
      <c r="E579" s="49">
        <v>1.9864211046793843E-2</v>
      </c>
      <c r="F579" s="49">
        <v>1.9077546344986436E-2</v>
      </c>
      <c r="G579" s="49">
        <v>3.667739301420412E-2</v>
      </c>
      <c r="H579" s="49">
        <f>+CCB_CISS__2[[#This Row],[Indikator]]-SUM(CCB_CISS__2[[#This Row],[Pengemarkedet]:[Banksektoren]])</f>
        <v>-8.8786096524405972E-2</v>
      </c>
    </row>
    <row r="580" spans="1:8" x14ac:dyDescent="0.25">
      <c r="A580" s="6">
        <v>41651</v>
      </c>
      <c r="B580" s="49">
        <v>3.4130534613681915E-2</v>
      </c>
      <c r="C580" s="49">
        <v>2.546991769722096E-2</v>
      </c>
      <c r="D580" s="49">
        <v>1.9643522014078374E-2</v>
      </c>
      <c r="E580" s="49">
        <v>1.9432727699886278E-2</v>
      </c>
      <c r="F580" s="49">
        <v>1.8697290906294337E-2</v>
      </c>
      <c r="G580" s="49">
        <v>3.3201952995221787E-2</v>
      </c>
      <c r="H580" s="49">
        <f>+CCB_CISS__2[[#This Row],[Indikator]]-SUM(CCB_CISS__2[[#This Row],[Pengemarkedet]:[Banksektoren]])</f>
        <v>-8.2314876699019809E-2</v>
      </c>
    </row>
    <row r="581" spans="1:8" x14ac:dyDescent="0.25">
      <c r="A581" s="6">
        <v>41658</v>
      </c>
      <c r="B581" s="49">
        <v>3.0114401619430207E-2</v>
      </c>
      <c r="C581" s="49">
        <v>2.3492338883142252E-2</v>
      </c>
      <c r="D581" s="49">
        <v>1.8072491993143369E-2</v>
      </c>
      <c r="E581" s="49">
        <v>1.1075415160756111E-2</v>
      </c>
      <c r="F581" s="49">
        <v>1.85141771292337E-2</v>
      </c>
      <c r="G581" s="49">
        <v>2.6039595210637478E-2</v>
      </c>
      <c r="H581" s="49">
        <f>+CCB_CISS__2[[#This Row],[Indikator]]-SUM(CCB_CISS__2[[#This Row],[Pengemarkedet]:[Banksektoren]])</f>
        <v>-6.7079616757482696E-2</v>
      </c>
    </row>
    <row r="582" spans="1:8" x14ac:dyDescent="0.25">
      <c r="A582" s="6">
        <v>41665</v>
      </c>
      <c r="B582" s="49">
        <v>4.2088680892494373E-2</v>
      </c>
      <c r="C582" s="49">
        <v>2.7167529660537176E-2</v>
      </c>
      <c r="D582" s="49">
        <v>2.1855262681101325E-2</v>
      </c>
      <c r="E582" s="49">
        <v>1.7760975903143236E-2</v>
      </c>
      <c r="F582" s="49">
        <v>2.4686141756535725E-2</v>
      </c>
      <c r="G582" s="49">
        <v>3.4866921037360464E-2</v>
      </c>
      <c r="H582" s="49">
        <f>+CCB_CISS__2[[#This Row],[Indikator]]-SUM(CCB_CISS__2[[#This Row],[Pengemarkedet]:[Banksektoren]])</f>
        <v>-8.4248150146183559E-2</v>
      </c>
    </row>
    <row r="583" spans="1:8" x14ac:dyDescent="0.25">
      <c r="A583" s="6">
        <v>41672</v>
      </c>
      <c r="B583" s="49">
        <v>5.2744466141087687E-2</v>
      </c>
      <c r="C583" s="49">
        <v>3.0374406379031136E-2</v>
      </c>
      <c r="D583" s="49">
        <v>2.4457742876588008E-2</v>
      </c>
      <c r="E583" s="49">
        <v>2.9066931168971966E-2</v>
      </c>
      <c r="F583" s="49">
        <v>2.0897476894245794E-2</v>
      </c>
      <c r="G583" s="49">
        <v>4.3842362677300878E-2</v>
      </c>
      <c r="H583" s="49">
        <f>+CCB_CISS__2[[#This Row],[Indikator]]-SUM(CCB_CISS__2[[#This Row],[Pengemarkedet]:[Banksektoren]])</f>
        <v>-9.5894453855050105E-2</v>
      </c>
    </row>
    <row r="584" spans="1:8" x14ac:dyDescent="0.25">
      <c r="A584" s="6">
        <v>41679</v>
      </c>
      <c r="B584" s="49">
        <v>6.4239839384740621E-2</v>
      </c>
      <c r="C584" s="49">
        <v>3.563724553476931E-2</v>
      </c>
      <c r="D584" s="49">
        <v>2.650408926998582E-2</v>
      </c>
      <c r="E584" s="49">
        <v>3.7945162236590564E-2</v>
      </c>
      <c r="F584" s="49">
        <v>2.2735429816272953E-2</v>
      </c>
      <c r="G584" s="49">
        <v>5.4877760436215201E-2</v>
      </c>
      <c r="H584" s="49">
        <f>+CCB_CISS__2[[#This Row],[Indikator]]-SUM(CCB_CISS__2[[#This Row],[Pengemarkedet]:[Banksektoren]])</f>
        <v>-0.11345984790909322</v>
      </c>
    </row>
    <row r="585" spans="1:8" x14ac:dyDescent="0.25">
      <c r="A585" s="6">
        <v>41686</v>
      </c>
      <c r="B585" s="49">
        <v>6.8010062511860953E-2</v>
      </c>
      <c r="C585" s="49">
        <v>3.5655539945309948E-2</v>
      </c>
      <c r="D585" s="49">
        <v>2.6888232896800715E-2</v>
      </c>
      <c r="E585" s="49">
        <v>3.9867527053630031E-2</v>
      </c>
      <c r="F585" s="49">
        <v>2.3946458658766438E-2</v>
      </c>
      <c r="G585" s="49">
        <v>5.8704287250140902E-2</v>
      </c>
      <c r="H585" s="49">
        <f>+CCB_CISS__2[[#This Row],[Indikator]]-SUM(CCB_CISS__2[[#This Row],[Pengemarkedet]:[Banksektoren]])</f>
        <v>-0.11705198329278707</v>
      </c>
    </row>
    <row r="586" spans="1:8" x14ac:dyDescent="0.25">
      <c r="A586" s="6">
        <v>41693</v>
      </c>
      <c r="B586" s="49">
        <v>6.0554029106619715E-2</v>
      </c>
      <c r="C586" s="49">
        <v>3.3612126094500164E-2</v>
      </c>
      <c r="D586" s="49">
        <v>2.3709061117986929E-2</v>
      </c>
      <c r="E586" s="49">
        <v>3.5251588615228813E-2</v>
      </c>
      <c r="F586" s="49">
        <v>2.1464440044958358E-2</v>
      </c>
      <c r="G586" s="49">
        <v>5.2242128693790753E-2</v>
      </c>
      <c r="H586" s="49">
        <f>+CCB_CISS__2[[#This Row],[Indikator]]-SUM(CCB_CISS__2[[#This Row],[Pengemarkedet]:[Banksektoren]])</f>
        <v>-0.10572531545984529</v>
      </c>
    </row>
    <row r="587" spans="1:8" x14ac:dyDescent="0.25">
      <c r="A587" s="6">
        <v>41700</v>
      </c>
      <c r="B587" s="49">
        <v>6.2034172232262617E-2</v>
      </c>
      <c r="C587" s="49">
        <v>3.3869424192469494E-2</v>
      </c>
      <c r="D587" s="49">
        <v>2.7249930643166023E-2</v>
      </c>
      <c r="E587" s="49">
        <v>3.3035951674256242E-2</v>
      </c>
      <c r="F587" s="49">
        <v>2.3951795239779302E-2</v>
      </c>
      <c r="G587" s="49">
        <v>5.0817814150620477E-2</v>
      </c>
      <c r="H587" s="49">
        <f>+CCB_CISS__2[[#This Row],[Indikator]]-SUM(CCB_CISS__2[[#This Row],[Pengemarkedet]:[Banksektoren]])</f>
        <v>-0.10689074366802892</v>
      </c>
    </row>
    <row r="588" spans="1:8" x14ac:dyDescent="0.25">
      <c r="A588" s="6">
        <v>41707</v>
      </c>
      <c r="B588" s="49">
        <v>6.5125354373192848E-2</v>
      </c>
      <c r="C588" s="49">
        <v>3.3476705602994983E-2</v>
      </c>
      <c r="D588" s="49">
        <v>2.9222985990973598E-2</v>
      </c>
      <c r="E588" s="49">
        <v>3.4313562314503179E-2</v>
      </c>
      <c r="F588" s="49">
        <v>2.6359194258379126E-2</v>
      </c>
      <c r="G588" s="49">
        <v>4.921723246030487E-2</v>
      </c>
      <c r="H588" s="49">
        <f>+CCB_CISS__2[[#This Row],[Indikator]]-SUM(CCB_CISS__2[[#This Row],[Pengemarkedet]:[Banksektoren]])</f>
        <v>-0.10746432625396292</v>
      </c>
    </row>
    <row r="589" spans="1:8" x14ac:dyDescent="0.25">
      <c r="A589" s="6">
        <v>41714</v>
      </c>
      <c r="B589" s="49">
        <v>7.8098131229227138E-2</v>
      </c>
      <c r="C589" s="49">
        <v>3.7126945399977858E-2</v>
      </c>
      <c r="D589" s="49">
        <v>3.38384873238574E-2</v>
      </c>
      <c r="E589" s="49">
        <v>4.7005231503256723E-2</v>
      </c>
      <c r="F589" s="49">
        <v>2.2418656784956806E-2</v>
      </c>
      <c r="G589" s="49">
        <v>5.5872910290036937E-2</v>
      </c>
      <c r="H589" s="49">
        <f>+CCB_CISS__2[[#This Row],[Indikator]]-SUM(CCB_CISS__2[[#This Row],[Pengemarkedet]:[Banksektoren]])</f>
        <v>-0.11816410007285859</v>
      </c>
    </row>
    <row r="590" spans="1:8" x14ac:dyDescent="0.25">
      <c r="A590" s="6">
        <v>41721</v>
      </c>
      <c r="B590" s="49">
        <v>8.9350826511751635E-2</v>
      </c>
      <c r="C590" s="49">
        <v>3.8959723377874539E-2</v>
      </c>
      <c r="D590" s="49">
        <v>3.7428459878327873E-2</v>
      </c>
      <c r="E590" s="49">
        <v>5.3559670971651097E-2</v>
      </c>
      <c r="F590" s="49">
        <v>2.454938662737231E-2</v>
      </c>
      <c r="G590" s="49">
        <v>6.4569386594246381E-2</v>
      </c>
      <c r="H590" s="49">
        <f>+CCB_CISS__2[[#This Row],[Indikator]]-SUM(CCB_CISS__2[[#This Row],[Pengemarkedet]:[Banksektoren]])</f>
        <v>-0.12971580093772056</v>
      </c>
    </row>
    <row r="591" spans="1:8" x14ac:dyDescent="0.25">
      <c r="A591" s="6">
        <v>41728</v>
      </c>
      <c r="B591" s="49">
        <v>8.920077193384876E-2</v>
      </c>
      <c r="C591" s="49">
        <v>3.8914247539714536E-2</v>
      </c>
      <c r="D591" s="49">
        <v>3.3835182583464699E-2</v>
      </c>
      <c r="E591" s="49">
        <v>5.6508556941399217E-2</v>
      </c>
      <c r="F591" s="49">
        <v>2.5190478421704663E-2</v>
      </c>
      <c r="G591" s="49">
        <v>6.4243222973495911E-2</v>
      </c>
      <c r="H591" s="49">
        <f>+CCB_CISS__2[[#This Row],[Indikator]]-SUM(CCB_CISS__2[[#This Row],[Pengemarkedet]:[Banksektoren]])</f>
        <v>-0.12949091652593026</v>
      </c>
    </row>
    <row r="592" spans="1:8" x14ac:dyDescent="0.25">
      <c r="A592" s="6">
        <v>41735</v>
      </c>
      <c r="B592" s="49">
        <v>7.7064339785666111E-2</v>
      </c>
      <c r="C592" s="49">
        <v>3.4700611722018909E-2</v>
      </c>
      <c r="D592" s="49">
        <v>2.9648178887289992E-2</v>
      </c>
      <c r="E592" s="49">
        <v>4.7425855281640894E-2</v>
      </c>
      <c r="F592" s="49">
        <v>1.8892810525593481E-2</v>
      </c>
      <c r="G592" s="49">
        <v>5.8387328362255929E-2</v>
      </c>
      <c r="H592" s="49">
        <f>+CCB_CISS__2[[#This Row],[Indikator]]-SUM(CCB_CISS__2[[#This Row],[Pengemarkedet]:[Banksektoren]])</f>
        <v>-0.11199044499313308</v>
      </c>
    </row>
    <row r="593" spans="1:8" x14ac:dyDescent="0.25">
      <c r="A593" s="6">
        <v>41742</v>
      </c>
      <c r="B593" s="49">
        <v>7.5010207699234374E-2</v>
      </c>
      <c r="C593" s="49">
        <v>3.1950456671238144E-2</v>
      </c>
      <c r="D593" s="49">
        <v>2.8078689862183405E-2</v>
      </c>
      <c r="E593" s="49">
        <v>4.5391445394939937E-2</v>
      </c>
      <c r="F593" s="49">
        <v>2.1144596879570508E-2</v>
      </c>
      <c r="G593" s="49">
        <v>5.570151103195204E-2</v>
      </c>
      <c r="H593" s="49">
        <f>+CCB_CISS__2[[#This Row],[Indikator]]-SUM(CCB_CISS__2[[#This Row],[Pengemarkedet]:[Banksektoren]])</f>
        <v>-0.10725649214064965</v>
      </c>
    </row>
    <row r="594" spans="1:8" x14ac:dyDescent="0.25">
      <c r="A594" s="6">
        <v>41749</v>
      </c>
      <c r="B594" s="49">
        <v>7.1454861688882126E-2</v>
      </c>
      <c r="C594" s="49">
        <v>2.9735609005351944E-2</v>
      </c>
      <c r="D594" s="49">
        <v>2.5100355165411543E-2</v>
      </c>
      <c r="E594" s="49">
        <v>4.6180264031786933E-2</v>
      </c>
      <c r="F594" s="49">
        <v>1.5487248791670278E-2</v>
      </c>
      <c r="G594" s="49">
        <v>5.0816995563597651E-2</v>
      </c>
      <c r="H594" s="49">
        <f>+CCB_CISS__2[[#This Row],[Indikator]]-SUM(CCB_CISS__2[[#This Row],[Pengemarkedet]:[Banksektoren]])</f>
        <v>-9.5865610868936219E-2</v>
      </c>
    </row>
    <row r="595" spans="1:8" x14ac:dyDescent="0.25">
      <c r="A595" s="6">
        <v>41756</v>
      </c>
      <c r="B595" s="49">
        <v>6.8886338704317374E-2</v>
      </c>
      <c r="C595" s="49">
        <v>2.6845716829423324E-2</v>
      </c>
      <c r="D595" s="49">
        <v>2.3449645036489483E-2</v>
      </c>
      <c r="E595" s="49">
        <v>4.4518141279870339E-2</v>
      </c>
      <c r="F595" s="49">
        <v>9.9276910020232954E-3</v>
      </c>
      <c r="G595" s="49">
        <v>4.8038979050301273E-2</v>
      </c>
      <c r="H595" s="49">
        <f>+CCB_CISS__2[[#This Row],[Indikator]]-SUM(CCB_CISS__2[[#This Row],[Pengemarkedet]:[Banksektoren]])</f>
        <v>-8.3893834493790342E-2</v>
      </c>
    </row>
    <row r="596" spans="1:8" x14ac:dyDescent="0.25">
      <c r="A596" s="6">
        <v>41763</v>
      </c>
      <c r="B596" s="49">
        <v>7.3034518544902186E-2</v>
      </c>
      <c r="C596" s="49">
        <v>2.520061556578445E-2</v>
      </c>
      <c r="D596" s="49">
        <v>2.2737324409962831E-2</v>
      </c>
      <c r="E596" s="49">
        <v>4.7976940420732361E-2</v>
      </c>
      <c r="F596" s="49">
        <v>9.7672736039079756E-3</v>
      </c>
      <c r="G596" s="49">
        <v>4.7248192002450493E-2</v>
      </c>
      <c r="H596" s="49">
        <f>+CCB_CISS__2[[#This Row],[Indikator]]-SUM(CCB_CISS__2[[#This Row],[Pengemarkedet]:[Banksektoren]])</f>
        <v>-7.9895827457935928E-2</v>
      </c>
    </row>
    <row r="597" spans="1:8" x14ac:dyDescent="0.25">
      <c r="A597" s="6">
        <v>41770</v>
      </c>
      <c r="B597" s="49">
        <v>6.4272803821132929E-2</v>
      </c>
      <c r="C597" s="49">
        <v>2.423977523549798E-2</v>
      </c>
      <c r="D597" s="49">
        <v>1.9264973932847439E-2</v>
      </c>
      <c r="E597" s="49">
        <v>4.1569615490571601E-2</v>
      </c>
      <c r="F597" s="49">
        <v>7.739912563364237E-3</v>
      </c>
      <c r="G597" s="49">
        <v>3.9941099350077135E-2</v>
      </c>
      <c r="H597" s="49">
        <f>+CCB_CISS__2[[#This Row],[Indikator]]-SUM(CCB_CISS__2[[#This Row],[Pengemarkedet]:[Banksektoren]])</f>
        <v>-6.8482572751225462E-2</v>
      </c>
    </row>
    <row r="598" spans="1:8" x14ac:dyDescent="0.25">
      <c r="A598" s="6">
        <v>41777</v>
      </c>
      <c r="B598" s="49">
        <v>6.2433412882354718E-2</v>
      </c>
      <c r="C598" s="49">
        <v>2.668650368795434E-2</v>
      </c>
      <c r="D598" s="49">
        <v>2.2270249364058262E-2</v>
      </c>
      <c r="E598" s="49">
        <v>4.0722617436212867E-2</v>
      </c>
      <c r="F598" s="49">
        <v>1.0806644864282657E-2</v>
      </c>
      <c r="G598" s="49">
        <v>3.4734674116960282E-2</v>
      </c>
      <c r="H598" s="49">
        <f>+CCB_CISS__2[[#This Row],[Indikator]]-SUM(CCB_CISS__2[[#This Row],[Pengemarkedet]:[Banksektoren]])</f>
        <v>-7.2787276587113703E-2</v>
      </c>
    </row>
    <row r="599" spans="1:8" x14ac:dyDescent="0.25">
      <c r="A599" s="6">
        <v>41784</v>
      </c>
      <c r="B599" s="49">
        <v>6.224210860187851E-2</v>
      </c>
      <c r="C599" s="49">
        <v>2.7727270992431184E-2</v>
      </c>
      <c r="D599" s="49">
        <v>2.3339341240661574E-2</v>
      </c>
      <c r="E599" s="49">
        <v>3.9781860216460962E-2</v>
      </c>
      <c r="F599" s="49">
        <v>1.365686120690349E-2</v>
      </c>
      <c r="G599" s="49">
        <v>3.3564405235454911E-2</v>
      </c>
      <c r="H599" s="49">
        <f>+CCB_CISS__2[[#This Row],[Indikator]]-SUM(CCB_CISS__2[[#This Row],[Pengemarkedet]:[Banksektoren]])</f>
        <v>-7.5827630290033587E-2</v>
      </c>
    </row>
    <row r="600" spans="1:8" x14ac:dyDescent="0.25">
      <c r="A600" s="6">
        <v>41791</v>
      </c>
      <c r="B600" s="49">
        <v>5.9945656350788981E-2</v>
      </c>
      <c r="C600" s="49">
        <v>2.7793361855191056E-2</v>
      </c>
      <c r="D600" s="49">
        <v>2.2354654092740765E-2</v>
      </c>
      <c r="E600" s="49">
        <v>3.8201498465088683E-2</v>
      </c>
      <c r="F600" s="49">
        <v>1.3449964127465915E-2</v>
      </c>
      <c r="G600" s="49">
        <v>3.2581700596104046E-2</v>
      </c>
      <c r="H600" s="49">
        <f>+CCB_CISS__2[[#This Row],[Indikator]]-SUM(CCB_CISS__2[[#This Row],[Pengemarkedet]:[Banksektoren]])</f>
        <v>-7.443552278580147E-2</v>
      </c>
    </row>
    <row r="601" spans="1:8" x14ac:dyDescent="0.25">
      <c r="A601" s="6">
        <v>41798</v>
      </c>
      <c r="B601" s="49">
        <v>6.2937951002277046E-2</v>
      </c>
      <c r="C601" s="49">
        <v>2.8424413810629514E-2</v>
      </c>
      <c r="D601" s="49">
        <v>2.5264609885657249E-2</v>
      </c>
      <c r="E601" s="49">
        <v>3.8882788584166307E-2</v>
      </c>
      <c r="F601" s="49">
        <v>1.4752820102813514E-2</v>
      </c>
      <c r="G601" s="49">
        <v>3.3033527962452278E-2</v>
      </c>
      <c r="H601" s="49">
        <f>+CCB_CISS__2[[#This Row],[Indikator]]-SUM(CCB_CISS__2[[#This Row],[Pengemarkedet]:[Banksektoren]])</f>
        <v>-7.7420209343441806E-2</v>
      </c>
    </row>
    <row r="602" spans="1:8" x14ac:dyDescent="0.25">
      <c r="A602" s="6">
        <v>41805</v>
      </c>
      <c r="B602" s="49">
        <v>6.155064104638671E-2</v>
      </c>
      <c r="C602" s="49">
        <v>2.894991618158739E-2</v>
      </c>
      <c r="D602" s="49">
        <v>2.2012705239272078E-2</v>
      </c>
      <c r="E602" s="49">
        <v>3.7746315523216376E-2</v>
      </c>
      <c r="F602" s="49">
        <v>1.5810793527157009E-2</v>
      </c>
      <c r="G602" s="49">
        <v>3.4175444844535961E-2</v>
      </c>
      <c r="H602" s="49">
        <f>+CCB_CISS__2[[#This Row],[Indikator]]-SUM(CCB_CISS__2[[#This Row],[Pengemarkedet]:[Banksektoren]])</f>
        <v>-7.7144534269382115E-2</v>
      </c>
    </row>
    <row r="603" spans="1:8" x14ac:dyDescent="0.25">
      <c r="A603" s="6">
        <v>41812</v>
      </c>
      <c r="B603" s="49">
        <v>5.1375178495522172E-2</v>
      </c>
      <c r="C603" s="49">
        <v>2.7985832565474062E-2</v>
      </c>
      <c r="D603" s="49">
        <v>2.0669770306291128E-2</v>
      </c>
      <c r="E603" s="49">
        <v>2.7461713525390591E-2</v>
      </c>
      <c r="F603" s="49">
        <v>1.457874870147859E-2</v>
      </c>
      <c r="G603" s="49">
        <v>2.9558511859646076E-2</v>
      </c>
      <c r="H603" s="49">
        <f>+CCB_CISS__2[[#This Row],[Indikator]]-SUM(CCB_CISS__2[[#This Row],[Pengemarkedet]:[Banksektoren]])</f>
        <v>-6.8879398462758271E-2</v>
      </c>
    </row>
    <row r="604" spans="1:8" x14ac:dyDescent="0.25">
      <c r="A604" s="6">
        <v>41819</v>
      </c>
      <c r="B604" s="49">
        <v>4.8151903724422004E-2</v>
      </c>
      <c r="C604" s="49">
        <v>2.9588382916959446E-2</v>
      </c>
      <c r="D604" s="49">
        <v>2.1514034459119952E-2</v>
      </c>
      <c r="E604" s="49">
        <v>2.5199327789241631E-2</v>
      </c>
      <c r="F604" s="49">
        <v>1.5203657606670175E-2</v>
      </c>
      <c r="G604" s="49">
        <v>2.8974734849446931E-2</v>
      </c>
      <c r="H604" s="49">
        <f>+CCB_CISS__2[[#This Row],[Indikator]]-SUM(CCB_CISS__2[[#This Row],[Pengemarkedet]:[Banksektoren]])</f>
        <v>-7.2328233897016134E-2</v>
      </c>
    </row>
    <row r="605" spans="1:8" x14ac:dyDescent="0.25">
      <c r="A605" s="6">
        <v>41826</v>
      </c>
      <c r="B605" s="49">
        <v>4.2518547149689792E-2</v>
      </c>
      <c r="C605" s="49">
        <v>2.8799346680699507E-2</v>
      </c>
      <c r="D605" s="49">
        <v>1.8230974156854068E-2</v>
      </c>
      <c r="E605" s="49">
        <v>1.9385825044646886E-2</v>
      </c>
      <c r="F605" s="49">
        <v>1.4967470378389995E-2</v>
      </c>
      <c r="G605" s="49">
        <v>3.0345272009350568E-2</v>
      </c>
      <c r="H605" s="49">
        <f>+CCB_CISS__2[[#This Row],[Indikator]]-SUM(CCB_CISS__2[[#This Row],[Pengemarkedet]:[Banksektoren]])</f>
        <v>-6.9210341120251234E-2</v>
      </c>
    </row>
    <row r="606" spans="1:8" x14ac:dyDescent="0.25">
      <c r="A606" s="6">
        <v>41833</v>
      </c>
      <c r="B606" s="49">
        <v>4.1969162816031483E-2</v>
      </c>
      <c r="C606" s="49">
        <v>2.6967397459287223E-2</v>
      </c>
      <c r="D606" s="49">
        <v>1.8140838356768552E-2</v>
      </c>
      <c r="E606" s="49">
        <v>1.9911739680056894E-2</v>
      </c>
      <c r="F606" s="49">
        <v>1.2438634103647199E-2</v>
      </c>
      <c r="G606" s="49">
        <v>3.1324639430950728E-2</v>
      </c>
      <c r="H606" s="49">
        <f>+CCB_CISS__2[[#This Row],[Indikator]]-SUM(CCB_CISS__2[[#This Row],[Pengemarkedet]:[Banksektoren]])</f>
        <v>-6.6814086214679116E-2</v>
      </c>
    </row>
    <row r="607" spans="1:8" x14ac:dyDescent="0.25">
      <c r="A607" s="6">
        <v>41840</v>
      </c>
      <c r="B607" s="49">
        <v>4.872722134302615E-2</v>
      </c>
      <c r="C607" s="49">
        <v>2.7864616222988785E-2</v>
      </c>
      <c r="D607" s="49">
        <v>1.7400956266154236E-2</v>
      </c>
      <c r="E607" s="49">
        <v>2.8422850697277152E-2</v>
      </c>
      <c r="F607" s="49">
        <v>1.2296568411727568E-2</v>
      </c>
      <c r="G607" s="49">
        <v>3.6108099018526095E-2</v>
      </c>
      <c r="H607" s="49">
        <f>+CCB_CISS__2[[#This Row],[Indikator]]-SUM(CCB_CISS__2[[#This Row],[Pengemarkedet]:[Banksektoren]])</f>
        <v>-7.3365869273647688E-2</v>
      </c>
    </row>
    <row r="608" spans="1:8" x14ac:dyDescent="0.25">
      <c r="A608" s="6">
        <v>41847</v>
      </c>
      <c r="B608" s="49">
        <v>5.5862769394041861E-2</v>
      </c>
      <c r="C608" s="49">
        <v>2.7593413170849512E-2</v>
      </c>
      <c r="D608" s="49">
        <v>1.9247368953180445E-2</v>
      </c>
      <c r="E608" s="49">
        <v>3.5038945556591337E-2</v>
      </c>
      <c r="F608" s="49">
        <v>1.2223428613737465E-2</v>
      </c>
      <c r="G608" s="49">
        <v>3.8480135889863952E-2</v>
      </c>
      <c r="H608" s="49">
        <f>+CCB_CISS__2[[#This Row],[Indikator]]-SUM(CCB_CISS__2[[#This Row],[Pengemarkedet]:[Banksektoren]])</f>
        <v>-7.6720522790180851E-2</v>
      </c>
    </row>
    <row r="609" spans="1:8" x14ac:dyDescent="0.25">
      <c r="A609" s="6">
        <v>41854</v>
      </c>
      <c r="B609" s="49">
        <v>5.8281552750210706E-2</v>
      </c>
      <c r="C609" s="49">
        <v>2.8218919467208024E-2</v>
      </c>
      <c r="D609" s="49">
        <v>2.1060716276902668E-2</v>
      </c>
      <c r="E609" s="49">
        <v>4.0161467672376355E-2</v>
      </c>
      <c r="F609" s="49">
        <v>9.5788864262338243E-3</v>
      </c>
      <c r="G609" s="49">
        <v>3.879175398910463E-2</v>
      </c>
      <c r="H609" s="49">
        <f>+CCB_CISS__2[[#This Row],[Indikator]]-SUM(CCB_CISS__2[[#This Row],[Pengemarkedet]:[Banksektoren]])</f>
        <v>-7.9530191081614771E-2</v>
      </c>
    </row>
    <row r="610" spans="1:8" x14ac:dyDescent="0.25">
      <c r="A610" s="6">
        <v>41861</v>
      </c>
      <c r="B610" s="49">
        <v>6.9425594928231416E-2</v>
      </c>
      <c r="C610" s="49">
        <v>2.9854377568494857E-2</v>
      </c>
      <c r="D610" s="49">
        <v>2.6095928951780437E-2</v>
      </c>
      <c r="E610" s="49">
        <v>4.7554697821743777E-2</v>
      </c>
      <c r="F610" s="49">
        <v>1.1822038946108728E-2</v>
      </c>
      <c r="G610" s="49">
        <v>4.3165511527835952E-2</v>
      </c>
      <c r="H610" s="49">
        <f>+CCB_CISS__2[[#This Row],[Indikator]]-SUM(CCB_CISS__2[[#This Row],[Pengemarkedet]:[Banksektoren]])</f>
        <v>-8.9066959887732333E-2</v>
      </c>
    </row>
    <row r="611" spans="1:8" x14ac:dyDescent="0.25">
      <c r="A611" s="6">
        <v>41868</v>
      </c>
      <c r="B611" s="49">
        <v>7.1429894653172954E-2</v>
      </c>
      <c r="C611" s="49">
        <v>2.9627170355323237E-2</v>
      </c>
      <c r="D611" s="49">
        <v>2.6209960913288369E-2</v>
      </c>
      <c r="E611" s="49">
        <v>4.7702383292679451E-2</v>
      </c>
      <c r="F611" s="49">
        <v>1.2437336552901461E-2</v>
      </c>
      <c r="G611" s="49">
        <v>4.5158760185199188E-2</v>
      </c>
      <c r="H611" s="49">
        <f>+CCB_CISS__2[[#This Row],[Indikator]]-SUM(CCB_CISS__2[[#This Row],[Pengemarkedet]:[Banksektoren]])</f>
        <v>-8.9705716646218736E-2</v>
      </c>
    </row>
    <row r="612" spans="1:8" x14ac:dyDescent="0.25">
      <c r="A612" s="6">
        <v>41875</v>
      </c>
      <c r="B612" s="49">
        <v>6.966350578358034E-2</v>
      </c>
      <c r="C612" s="49">
        <v>2.9305469196799445E-2</v>
      </c>
      <c r="D612" s="49">
        <v>2.3939626299599476E-2</v>
      </c>
      <c r="E612" s="49">
        <v>4.7593160871557391E-2</v>
      </c>
      <c r="F612" s="49">
        <v>1.2939882636830118E-2</v>
      </c>
      <c r="G612" s="49">
        <v>4.429841983998626E-2</v>
      </c>
      <c r="H612" s="49">
        <f>+CCB_CISS__2[[#This Row],[Indikator]]-SUM(CCB_CISS__2[[#This Row],[Pengemarkedet]:[Banksektoren]])</f>
        <v>-8.8413053061192362E-2</v>
      </c>
    </row>
    <row r="613" spans="1:8" x14ac:dyDescent="0.25">
      <c r="A613" s="6">
        <v>41882</v>
      </c>
      <c r="B613" s="49">
        <v>6.9777090544794557E-2</v>
      </c>
      <c r="C613" s="49">
        <v>2.9065291452802469E-2</v>
      </c>
      <c r="D613" s="49">
        <v>2.4256465122525838E-2</v>
      </c>
      <c r="E613" s="49">
        <v>4.710200057586611E-2</v>
      </c>
      <c r="F613" s="49">
        <v>1.2766234925538559E-2</v>
      </c>
      <c r="G613" s="49">
        <v>4.4455794554078741E-2</v>
      </c>
      <c r="H613" s="49">
        <f>+CCB_CISS__2[[#This Row],[Indikator]]-SUM(CCB_CISS__2[[#This Row],[Pengemarkedet]:[Banksektoren]])</f>
        <v>-8.7868696086017162E-2</v>
      </c>
    </row>
    <row r="614" spans="1:8" x14ac:dyDescent="0.25">
      <c r="A614" s="6">
        <v>41889</v>
      </c>
      <c r="B614" s="49">
        <v>5.9020539941956614E-2</v>
      </c>
      <c r="C614" s="49">
        <v>3.1422591515320758E-2</v>
      </c>
      <c r="D614" s="49">
        <v>1.9977606953746251E-2</v>
      </c>
      <c r="E614" s="49">
        <v>3.6267658652856832E-2</v>
      </c>
      <c r="F614" s="49">
        <v>1.6038714220766762E-2</v>
      </c>
      <c r="G614" s="49">
        <v>4.0778554157109514E-2</v>
      </c>
      <c r="H614" s="49">
        <f>+CCB_CISS__2[[#This Row],[Indikator]]-SUM(CCB_CISS__2[[#This Row],[Pengemarkedet]:[Banksektoren]])</f>
        <v>-8.5464585557843531E-2</v>
      </c>
    </row>
    <row r="615" spans="1:8" x14ac:dyDescent="0.25">
      <c r="A615" s="6">
        <v>41896</v>
      </c>
      <c r="B615" s="49">
        <v>6.2907182416320845E-2</v>
      </c>
      <c r="C615" s="49">
        <v>3.1616234878820246E-2</v>
      </c>
      <c r="D615" s="49">
        <v>2.1941140414317807E-2</v>
      </c>
      <c r="E615" s="49">
        <v>3.5844907929187833E-2</v>
      </c>
      <c r="F615" s="49">
        <v>2.0663819833721266E-2</v>
      </c>
      <c r="G615" s="49">
        <v>4.1039590644193616E-2</v>
      </c>
      <c r="H615" s="49">
        <f>+CCB_CISS__2[[#This Row],[Indikator]]-SUM(CCB_CISS__2[[#This Row],[Pengemarkedet]:[Banksektoren]])</f>
        <v>-8.8198511283919895E-2</v>
      </c>
    </row>
    <row r="616" spans="1:8" x14ac:dyDescent="0.25">
      <c r="A616" s="6">
        <v>41903</v>
      </c>
      <c r="B616" s="49">
        <v>6.4325674777711478E-2</v>
      </c>
      <c r="C616" s="49">
        <v>3.256596150798774E-2</v>
      </c>
      <c r="D616" s="49">
        <v>2.2800710011780367E-2</v>
      </c>
      <c r="E616" s="49">
        <v>3.4917626143422018E-2</v>
      </c>
      <c r="F616" s="49">
        <v>2.3976391281713427E-2</v>
      </c>
      <c r="G616" s="49">
        <v>4.1456057563888572E-2</v>
      </c>
      <c r="H616" s="49">
        <f>+CCB_CISS__2[[#This Row],[Indikator]]-SUM(CCB_CISS__2[[#This Row],[Pengemarkedet]:[Banksektoren]])</f>
        <v>-9.1391071731080659E-2</v>
      </c>
    </row>
    <row r="617" spans="1:8" x14ac:dyDescent="0.25">
      <c r="A617" s="6">
        <v>41910</v>
      </c>
      <c r="B617" s="49">
        <v>6.480790256479578E-2</v>
      </c>
      <c r="C617" s="49">
        <v>3.3714699250444138E-2</v>
      </c>
      <c r="D617" s="49">
        <v>2.0865347201025349E-2</v>
      </c>
      <c r="E617" s="49">
        <v>3.7307801295466826E-2</v>
      </c>
      <c r="F617" s="49">
        <v>2.4167763576053554E-2</v>
      </c>
      <c r="G617" s="49">
        <v>4.3711966344530069E-2</v>
      </c>
      <c r="H617" s="49">
        <f>+CCB_CISS__2[[#This Row],[Indikator]]-SUM(CCB_CISS__2[[#This Row],[Pengemarkedet]:[Banksektoren]])</f>
        <v>-9.4959675102724142E-2</v>
      </c>
    </row>
    <row r="618" spans="1:8" x14ac:dyDescent="0.25">
      <c r="A618" s="6">
        <v>41917</v>
      </c>
      <c r="B618" s="49">
        <v>7.3490552402052683E-2</v>
      </c>
      <c r="C618" s="49">
        <v>3.2000495692779601E-2</v>
      </c>
      <c r="D618" s="49">
        <v>2.2685072555840107E-2</v>
      </c>
      <c r="E618" s="49">
        <v>4.637366502717051E-2</v>
      </c>
      <c r="F618" s="49">
        <v>2.2353381104316575E-2</v>
      </c>
      <c r="G618" s="49">
        <v>4.8624524866277517E-2</v>
      </c>
      <c r="H618" s="49">
        <f>+CCB_CISS__2[[#This Row],[Indikator]]-SUM(CCB_CISS__2[[#This Row],[Pengemarkedet]:[Banksektoren]])</f>
        <v>-9.8546586844331624E-2</v>
      </c>
    </row>
    <row r="619" spans="1:8" x14ac:dyDescent="0.25">
      <c r="A619" s="6">
        <v>41924</v>
      </c>
      <c r="B619" s="49">
        <v>7.8065179984888211E-2</v>
      </c>
      <c r="C619" s="49">
        <v>3.3435777107232098E-2</v>
      </c>
      <c r="D619" s="49">
        <v>2.1572303356862617E-2</v>
      </c>
      <c r="E619" s="49">
        <v>5.2997911550628371E-2</v>
      </c>
      <c r="F619" s="49">
        <v>2.2178112547832453E-2</v>
      </c>
      <c r="G619" s="49">
        <v>5.3008735944818169E-2</v>
      </c>
      <c r="H619" s="49">
        <f>+CCB_CISS__2[[#This Row],[Indikator]]-SUM(CCB_CISS__2[[#This Row],[Pengemarkedet]:[Banksektoren]])</f>
        <v>-0.10512766052248548</v>
      </c>
    </row>
    <row r="620" spans="1:8" x14ac:dyDescent="0.25">
      <c r="A620" s="6">
        <v>41931</v>
      </c>
      <c r="B620" s="49">
        <v>0.11237858160498349</v>
      </c>
      <c r="C620" s="49">
        <v>3.8715400018069696E-2</v>
      </c>
      <c r="D620" s="49">
        <v>2.9812136588944167E-2</v>
      </c>
      <c r="E620" s="49">
        <v>6.6612736971427972E-2</v>
      </c>
      <c r="F620" s="49">
        <v>3.6093379685898888E-2</v>
      </c>
      <c r="G620" s="49">
        <v>7.1889192011859754E-2</v>
      </c>
      <c r="H620" s="49">
        <f>+CCB_CISS__2[[#This Row],[Indikator]]-SUM(CCB_CISS__2[[#This Row],[Pengemarkedet]:[Banksektoren]])</f>
        <v>-0.13074426367121697</v>
      </c>
    </row>
    <row r="621" spans="1:8" x14ac:dyDescent="0.25">
      <c r="A621" s="6">
        <v>41938</v>
      </c>
      <c r="B621" s="49">
        <v>0.12105991278951769</v>
      </c>
      <c r="C621" s="49">
        <v>3.8879004963869618E-2</v>
      </c>
      <c r="D621" s="49">
        <v>3.0724384766170579E-2</v>
      </c>
      <c r="E621" s="49">
        <v>7.1354412946508905E-2</v>
      </c>
      <c r="F621" s="49">
        <v>3.7608361227529703E-2</v>
      </c>
      <c r="G621" s="49">
        <v>7.7604042204133278E-2</v>
      </c>
      <c r="H621" s="49">
        <f>+CCB_CISS__2[[#This Row],[Indikator]]-SUM(CCB_CISS__2[[#This Row],[Pengemarkedet]:[Banksektoren]])</f>
        <v>-0.13511029331869437</v>
      </c>
    </row>
    <row r="622" spans="1:8" x14ac:dyDescent="0.25">
      <c r="A622" s="6">
        <v>41945</v>
      </c>
      <c r="B622" s="49">
        <v>0.12155685846135247</v>
      </c>
      <c r="C622" s="49">
        <v>3.8804971591044644E-2</v>
      </c>
      <c r="D622" s="49">
        <v>2.888136932083387E-2</v>
      </c>
      <c r="E622" s="49">
        <v>7.1789971030119359E-2</v>
      </c>
      <c r="F622" s="49">
        <v>3.9867718788463909E-2</v>
      </c>
      <c r="G622" s="49">
        <v>7.7807827777732985E-2</v>
      </c>
      <c r="H622" s="49">
        <f>+CCB_CISS__2[[#This Row],[Indikator]]-SUM(CCB_CISS__2[[#This Row],[Pengemarkedet]:[Banksektoren]])</f>
        <v>-0.1355950000468423</v>
      </c>
    </row>
    <row r="623" spans="1:8" x14ac:dyDescent="0.25">
      <c r="A623" s="6">
        <v>41952</v>
      </c>
      <c r="B623" s="49">
        <v>0.1093293143588828</v>
      </c>
      <c r="C623" s="49">
        <v>3.6788601744130664E-2</v>
      </c>
      <c r="D623" s="49">
        <v>2.745292045239342E-2</v>
      </c>
      <c r="E623" s="49">
        <v>6.107987756021193E-2</v>
      </c>
      <c r="F623" s="49">
        <v>3.7985917784227635E-2</v>
      </c>
      <c r="G623" s="49">
        <v>7.007957157532288E-2</v>
      </c>
      <c r="H623" s="49">
        <f>+CCB_CISS__2[[#This Row],[Indikator]]-SUM(CCB_CISS__2[[#This Row],[Pengemarkedet]:[Banksektoren]])</f>
        <v>-0.12405757475740373</v>
      </c>
    </row>
    <row r="624" spans="1:8" x14ac:dyDescent="0.25">
      <c r="A624" s="6">
        <v>41959</v>
      </c>
      <c r="B624" s="49">
        <v>7.1657727982809852E-2</v>
      </c>
      <c r="C624" s="49">
        <v>3.0119066390871439E-2</v>
      </c>
      <c r="D624" s="49">
        <v>1.7723719483885878E-2</v>
      </c>
      <c r="E624" s="49">
        <v>4.2704609037370257E-2</v>
      </c>
      <c r="F624" s="49">
        <v>2.306864192333365E-2</v>
      </c>
      <c r="G624" s="49">
        <v>5.0627867917969631E-2</v>
      </c>
      <c r="H624" s="49">
        <f>+CCB_CISS__2[[#This Row],[Indikator]]-SUM(CCB_CISS__2[[#This Row],[Pengemarkedet]:[Banksektoren]])</f>
        <v>-9.258617677062099E-2</v>
      </c>
    </row>
    <row r="625" spans="1:8" x14ac:dyDescent="0.25">
      <c r="A625" s="6">
        <v>41966</v>
      </c>
      <c r="B625" s="49">
        <v>6.8550879452826535E-2</v>
      </c>
      <c r="C625" s="49">
        <v>3.0033762660579465E-2</v>
      </c>
      <c r="D625" s="49">
        <v>1.8215126827487327E-2</v>
      </c>
      <c r="E625" s="49">
        <v>3.633356645252675E-2</v>
      </c>
      <c r="F625" s="49">
        <v>2.807560307508164E-2</v>
      </c>
      <c r="G625" s="49">
        <v>4.5835461212403443E-2</v>
      </c>
      <c r="H625" s="49">
        <f>+CCB_CISS__2[[#This Row],[Indikator]]-SUM(CCB_CISS__2[[#This Row],[Pengemarkedet]:[Banksektoren]])</f>
        <v>-8.9942640775252103E-2</v>
      </c>
    </row>
    <row r="626" spans="1:8" x14ac:dyDescent="0.25">
      <c r="A626" s="6">
        <v>41973</v>
      </c>
      <c r="B626" s="49">
        <v>5.6012830484189674E-2</v>
      </c>
      <c r="C626" s="49">
        <v>2.7525757553553496E-2</v>
      </c>
      <c r="D626" s="49">
        <v>1.7074731594355567E-2</v>
      </c>
      <c r="E626" s="49">
        <v>2.479741386771735E-2</v>
      </c>
      <c r="F626" s="49">
        <v>2.1310710358840319E-2</v>
      </c>
      <c r="G626" s="49">
        <v>4.1008481000401734E-2</v>
      </c>
      <c r="H626" s="49">
        <f>+CCB_CISS__2[[#This Row],[Indikator]]-SUM(CCB_CISS__2[[#This Row],[Pengemarkedet]:[Banksektoren]])</f>
        <v>-7.5704263890678775E-2</v>
      </c>
    </row>
    <row r="627" spans="1:8" x14ac:dyDescent="0.25">
      <c r="A627" s="6">
        <v>41980</v>
      </c>
      <c r="B627" s="49">
        <v>5.9944632709973668E-2</v>
      </c>
      <c r="C627" s="49">
        <v>2.8836055846679125E-2</v>
      </c>
      <c r="D627" s="49">
        <v>1.9359217278586652E-2</v>
      </c>
      <c r="E627" s="49">
        <v>2.7387667318908508E-2</v>
      </c>
      <c r="F627" s="49">
        <v>2.4283731555562311E-2</v>
      </c>
      <c r="G627" s="49">
        <v>4.0531098833950355E-2</v>
      </c>
      <c r="H627" s="49">
        <f>+CCB_CISS__2[[#This Row],[Indikator]]-SUM(CCB_CISS__2[[#This Row],[Pengemarkedet]:[Banksektoren]])</f>
        <v>-8.0453138123713297E-2</v>
      </c>
    </row>
    <row r="628" spans="1:8" x14ac:dyDescent="0.25">
      <c r="A628" s="6">
        <v>41987</v>
      </c>
      <c r="B628" s="49">
        <v>7.0941747991556198E-2</v>
      </c>
      <c r="C628" s="49">
        <v>3.2821778605302235E-2</v>
      </c>
      <c r="D628" s="49">
        <v>2.3114422964602008E-2</v>
      </c>
      <c r="E628" s="49">
        <v>3.8812906616420735E-2</v>
      </c>
      <c r="F628" s="49">
        <v>2.8901415698183247E-2</v>
      </c>
      <c r="G628" s="49">
        <v>4.3335732005441434E-2</v>
      </c>
      <c r="H628" s="49">
        <f>+CCB_CISS__2[[#This Row],[Indikator]]-SUM(CCB_CISS__2[[#This Row],[Pengemarkedet]:[Banksektoren]])</f>
        <v>-9.6044507898393472E-2</v>
      </c>
    </row>
    <row r="629" spans="1:8" x14ac:dyDescent="0.25">
      <c r="A629" s="6">
        <v>41994</v>
      </c>
      <c r="B629" s="49">
        <v>0.10122070929110868</v>
      </c>
      <c r="C629" s="49">
        <v>3.8616140267126245E-2</v>
      </c>
      <c r="D629" s="49">
        <v>2.9115937244745028E-2</v>
      </c>
      <c r="E629" s="49">
        <v>5.8667606203441774E-2</v>
      </c>
      <c r="F629" s="49">
        <v>3.6857119304536883E-2</v>
      </c>
      <c r="G629" s="49">
        <v>5.8356171017946538E-2</v>
      </c>
      <c r="H629" s="49">
        <f>+CCB_CISS__2[[#This Row],[Indikator]]-SUM(CCB_CISS__2[[#This Row],[Pengemarkedet]:[Banksektoren]])</f>
        <v>-0.12039226474668779</v>
      </c>
    </row>
    <row r="630" spans="1:8" x14ac:dyDescent="0.25">
      <c r="A630" s="6">
        <v>42001</v>
      </c>
      <c r="B630" s="49">
        <v>0.10975662252818597</v>
      </c>
      <c r="C630" s="49">
        <v>3.850171377519801E-2</v>
      </c>
      <c r="D630" s="49">
        <v>3.0605293549580765E-2</v>
      </c>
      <c r="E630" s="49">
        <v>6.5368371133841072E-2</v>
      </c>
      <c r="F630" s="49">
        <v>4.0503523277487595E-2</v>
      </c>
      <c r="G630" s="49">
        <v>5.8482330296750533E-2</v>
      </c>
      <c r="H630" s="49">
        <f>+CCB_CISS__2[[#This Row],[Indikator]]-SUM(CCB_CISS__2[[#This Row],[Pengemarkedet]:[Banksektoren]])</f>
        <v>-0.12370460950467202</v>
      </c>
    </row>
    <row r="631" spans="1:8" x14ac:dyDescent="0.25">
      <c r="A631" s="6">
        <v>42008</v>
      </c>
      <c r="B631" s="49">
        <v>0.11740594965896434</v>
      </c>
      <c r="C631" s="49">
        <v>3.8502235081759768E-2</v>
      </c>
      <c r="D631" s="49">
        <v>3.0198901697927598E-2</v>
      </c>
      <c r="E631" s="49">
        <v>6.9528000409339263E-2</v>
      </c>
      <c r="F631" s="49">
        <v>4.1169794448095466E-2</v>
      </c>
      <c r="G631" s="49">
        <v>6.2627729588716055E-2</v>
      </c>
      <c r="H631" s="49">
        <f>+CCB_CISS__2[[#This Row],[Indikator]]-SUM(CCB_CISS__2[[#This Row],[Pengemarkedet]:[Banksektoren]])</f>
        <v>-0.12462071156687382</v>
      </c>
    </row>
    <row r="632" spans="1:8" x14ac:dyDescent="0.25">
      <c r="A632" s="6">
        <v>42015</v>
      </c>
      <c r="B632" s="49">
        <v>0.11820144808201749</v>
      </c>
      <c r="C632" s="49">
        <v>3.5454713087093068E-2</v>
      </c>
      <c r="D632" s="49">
        <v>2.8127370197622067E-2</v>
      </c>
      <c r="E632" s="49">
        <v>6.2325730190059325E-2</v>
      </c>
      <c r="F632" s="49">
        <v>3.9128726804659293E-2</v>
      </c>
      <c r="G632" s="49">
        <v>6.8136618814256006E-2</v>
      </c>
      <c r="H632" s="49">
        <f>+CCB_CISS__2[[#This Row],[Indikator]]-SUM(CCB_CISS__2[[#This Row],[Pengemarkedet]:[Banksektoren]])</f>
        <v>-0.11497171101167228</v>
      </c>
    </row>
    <row r="633" spans="1:8" x14ac:dyDescent="0.25">
      <c r="A633" s="6">
        <v>42022</v>
      </c>
      <c r="B633" s="49">
        <v>9.8217186303302229E-2</v>
      </c>
      <c r="C633" s="49">
        <v>3.1389375086016517E-2</v>
      </c>
      <c r="D633" s="49">
        <v>2.5323403523445212E-2</v>
      </c>
      <c r="E633" s="49">
        <v>4.7652529434861028E-2</v>
      </c>
      <c r="F633" s="49">
        <v>3.6596029514567391E-2</v>
      </c>
      <c r="G633" s="49">
        <v>5.6176582568186154E-2</v>
      </c>
      <c r="H633" s="49">
        <f>+CCB_CISS__2[[#This Row],[Indikator]]-SUM(CCB_CISS__2[[#This Row],[Pengemarkedet]:[Banksektoren]])</f>
        <v>-9.8920733823774087E-2</v>
      </c>
    </row>
    <row r="634" spans="1:8" x14ac:dyDescent="0.25">
      <c r="A634" s="6">
        <v>42029</v>
      </c>
      <c r="B634" s="49">
        <v>0.11861606216569094</v>
      </c>
      <c r="C634" s="49">
        <v>4.3594363959748687E-2</v>
      </c>
      <c r="D634" s="49">
        <v>3.4595282299010349E-2</v>
      </c>
      <c r="E634" s="49">
        <v>4.8029908002133075E-2</v>
      </c>
      <c r="F634" s="49">
        <v>5.2627198148767054E-2</v>
      </c>
      <c r="G634" s="49">
        <v>6.7059096470060531E-2</v>
      </c>
      <c r="H634" s="49">
        <f>+CCB_CISS__2[[#This Row],[Indikator]]-SUM(CCB_CISS__2[[#This Row],[Pengemarkedet]:[Banksektoren]])</f>
        <v>-0.1272897867140288</v>
      </c>
    </row>
    <row r="635" spans="1:8" x14ac:dyDescent="0.25">
      <c r="A635" s="6">
        <v>42036</v>
      </c>
      <c r="B635" s="49">
        <v>0.1226261663775205</v>
      </c>
      <c r="C635" s="49">
        <v>5.0088857171040509E-2</v>
      </c>
      <c r="D635" s="49">
        <v>4.0405138187151642E-2</v>
      </c>
      <c r="E635" s="49">
        <v>4.4469364734718672E-2</v>
      </c>
      <c r="F635" s="49">
        <v>5.5131854480226061E-2</v>
      </c>
      <c r="G635" s="49">
        <v>7.3100400831489193E-2</v>
      </c>
      <c r="H635" s="49">
        <f>+CCB_CISS__2[[#This Row],[Indikator]]-SUM(CCB_CISS__2[[#This Row],[Pengemarkedet]:[Banksektoren]])</f>
        <v>-0.14056944902710561</v>
      </c>
    </row>
    <row r="636" spans="1:8" x14ac:dyDescent="0.25">
      <c r="A636" s="6">
        <v>42043</v>
      </c>
      <c r="B636" s="49">
        <v>0.13424079740117481</v>
      </c>
      <c r="C636" s="49">
        <v>5.9828294986970926E-2</v>
      </c>
      <c r="D636" s="49">
        <v>5.0624731194465464E-2</v>
      </c>
      <c r="E636" s="49">
        <v>4.6089105894895344E-2</v>
      </c>
      <c r="F636" s="49">
        <v>6.6956455106536292E-2</v>
      </c>
      <c r="G636" s="49">
        <v>7.5640261840333761E-2</v>
      </c>
      <c r="H636" s="49">
        <f>+CCB_CISS__2[[#This Row],[Indikator]]-SUM(CCB_CISS__2[[#This Row],[Pengemarkedet]:[Banksektoren]])</f>
        <v>-0.16489805162202695</v>
      </c>
    </row>
    <row r="637" spans="1:8" x14ac:dyDescent="0.25">
      <c r="A637" s="6">
        <v>42050</v>
      </c>
      <c r="B637" s="49">
        <v>0.13579506952638959</v>
      </c>
      <c r="C637" s="49">
        <v>6.7391552674661834E-2</v>
      </c>
      <c r="D637" s="49">
        <v>5.6537449446870919E-2</v>
      </c>
      <c r="E637" s="49">
        <v>4.7717898630330838E-2</v>
      </c>
      <c r="F637" s="49">
        <v>6.179338575195046E-2</v>
      </c>
      <c r="G637" s="49">
        <v>8.2594966349166077E-2</v>
      </c>
      <c r="H637" s="49">
        <f>+CCB_CISS__2[[#This Row],[Indikator]]-SUM(CCB_CISS__2[[#This Row],[Pengemarkedet]:[Banksektoren]])</f>
        <v>-0.18024018332659053</v>
      </c>
    </row>
    <row r="638" spans="1:8" x14ac:dyDescent="0.25">
      <c r="A638" s="6">
        <v>42057</v>
      </c>
      <c r="B638" s="49">
        <v>0.11210496995789383</v>
      </c>
      <c r="C638" s="49">
        <v>6.2460554427995627E-2</v>
      </c>
      <c r="D638" s="49">
        <v>4.9964401531462567E-2</v>
      </c>
      <c r="E638" s="49">
        <v>4.9326591964655789E-2</v>
      </c>
      <c r="F638" s="49">
        <v>4.8338958711149682E-2</v>
      </c>
      <c r="G638" s="49">
        <v>6.9887440893034142E-2</v>
      </c>
      <c r="H638" s="49">
        <f>+CCB_CISS__2[[#This Row],[Indikator]]-SUM(CCB_CISS__2[[#This Row],[Pengemarkedet]:[Banksektoren]])</f>
        <v>-0.16787297757040404</v>
      </c>
    </row>
    <row r="639" spans="1:8" x14ac:dyDescent="0.25">
      <c r="A639" s="6">
        <v>42064</v>
      </c>
      <c r="B639" s="49">
        <v>0.10145228363483313</v>
      </c>
      <c r="C639" s="49">
        <v>6.2575125681722923E-2</v>
      </c>
      <c r="D639" s="49">
        <v>4.8990489038066187E-2</v>
      </c>
      <c r="E639" s="49">
        <v>5.4568854049626969E-2</v>
      </c>
      <c r="F639" s="49">
        <v>4.7287514344986736E-2</v>
      </c>
      <c r="G639" s="49">
        <v>6.0298364311304087E-2</v>
      </c>
      <c r="H639" s="49">
        <f>+CCB_CISS__2[[#This Row],[Indikator]]-SUM(CCB_CISS__2[[#This Row],[Pengemarkedet]:[Banksektoren]])</f>
        <v>-0.17226806379087375</v>
      </c>
    </row>
    <row r="640" spans="1:8" x14ac:dyDescent="0.25">
      <c r="A640" s="6">
        <v>42071</v>
      </c>
      <c r="B640" s="49">
        <v>7.8678977257561969E-2</v>
      </c>
      <c r="C640" s="49">
        <v>5.6573411879404928E-2</v>
      </c>
      <c r="D640" s="49">
        <v>4.1362421381243165E-2</v>
      </c>
      <c r="E640" s="49">
        <v>5.3973093647556668E-2</v>
      </c>
      <c r="F640" s="49">
        <v>3.678080199796023E-2</v>
      </c>
      <c r="G640" s="49">
        <v>4.703409220310234E-2</v>
      </c>
      <c r="H640" s="49">
        <f>+CCB_CISS__2[[#This Row],[Indikator]]-SUM(CCB_CISS__2[[#This Row],[Pengemarkedet]:[Banksektoren]])</f>
        <v>-0.15704484385170536</v>
      </c>
    </row>
    <row r="641" spans="1:8" x14ac:dyDescent="0.25">
      <c r="A641" s="6">
        <v>42078</v>
      </c>
      <c r="B641" s="49">
        <v>6.5282267156812943E-2</v>
      </c>
      <c r="C641" s="49">
        <v>5.2620157304609276E-2</v>
      </c>
      <c r="D641" s="49">
        <v>3.723903367881759E-2</v>
      </c>
      <c r="E641" s="49">
        <v>4.7744984414556893E-2</v>
      </c>
      <c r="F641" s="49">
        <v>4.3521027451811023E-2</v>
      </c>
      <c r="G641" s="49">
        <v>3.2086923971062373E-2</v>
      </c>
      <c r="H641" s="49">
        <f>+CCB_CISS__2[[#This Row],[Indikator]]-SUM(CCB_CISS__2[[#This Row],[Pengemarkedet]:[Banksektoren]])</f>
        <v>-0.14792985966404421</v>
      </c>
    </row>
    <row r="642" spans="1:8" x14ac:dyDescent="0.25">
      <c r="A642" s="6">
        <v>42085</v>
      </c>
      <c r="B642" s="49">
        <v>6.9532543666921548E-2</v>
      </c>
      <c r="C642" s="49">
        <v>5.682302668217791E-2</v>
      </c>
      <c r="D642" s="49">
        <v>3.8197441992301129E-2</v>
      </c>
      <c r="E642" s="49">
        <v>4.8858378490831696E-2</v>
      </c>
      <c r="F642" s="49">
        <v>5.5143184107219481E-2</v>
      </c>
      <c r="G642" s="49">
        <v>4.5138722055513433E-2</v>
      </c>
      <c r="H642" s="49">
        <f>+CCB_CISS__2[[#This Row],[Indikator]]-SUM(CCB_CISS__2[[#This Row],[Pengemarkedet]:[Banksektoren]])</f>
        <v>-0.17462820966112211</v>
      </c>
    </row>
    <row r="643" spans="1:8" x14ac:dyDescent="0.25">
      <c r="A643" s="6">
        <v>42092</v>
      </c>
      <c r="B643" s="49">
        <v>6.3603221224693682E-2</v>
      </c>
      <c r="C643" s="49">
        <v>5.5166397347258755E-2</v>
      </c>
      <c r="D643" s="49">
        <v>3.4122410778160708E-2</v>
      </c>
      <c r="E643" s="49">
        <v>4.8795876565200381E-2</v>
      </c>
      <c r="F643" s="49">
        <v>5.6006120426449528E-2</v>
      </c>
      <c r="G643" s="49">
        <v>4.7289974461661555E-2</v>
      </c>
      <c r="H643" s="49">
        <f>+CCB_CISS__2[[#This Row],[Indikator]]-SUM(CCB_CISS__2[[#This Row],[Pengemarkedet]:[Banksektoren]])</f>
        <v>-0.17777755835403725</v>
      </c>
    </row>
    <row r="644" spans="1:8" x14ac:dyDescent="0.25">
      <c r="A644" s="6">
        <v>42099</v>
      </c>
      <c r="B644" s="49">
        <v>6.1888895451491455E-2</v>
      </c>
      <c r="C644" s="49">
        <v>5.5616157845635207E-2</v>
      </c>
      <c r="D644" s="49">
        <v>3.2965695374630941E-2</v>
      </c>
      <c r="E644" s="49">
        <v>4.7344454776082998E-2</v>
      </c>
      <c r="F644" s="49">
        <v>6.1152384674778945E-2</v>
      </c>
      <c r="G644" s="49">
        <v>5.2009852686557327E-2</v>
      </c>
      <c r="H644" s="49">
        <f>+CCB_CISS__2[[#This Row],[Indikator]]-SUM(CCB_CISS__2[[#This Row],[Pengemarkedet]:[Banksektoren]])</f>
        <v>-0.18719964990619398</v>
      </c>
    </row>
    <row r="645" spans="1:8" x14ac:dyDescent="0.25">
      <c r="A645" s="6">
        <v>42106</v>
      </c>
      <c r="B645" s="49">
        <v>5.1887998197620105E-2</v>
      </c>
      <c r="C645" s="49">
        <v>4.9719718033458336E-2</v>
      </c>
      <c r="D645" s="49">
        <v>2.7153311829572181E-2</v>
      </c>
      <c r="E645" s="49">
        <v>4.45378015392182E-2</v>
      </c>
      <c r="F645" s="49">
        <v>5.2244899225666011E-2</v>
      </c>
      <c r="G645" s="49">
        <v>5.2751386552098552E-2</v>
      </c>
      <c r="H645" s="49">
        <f>+CCB_CISS__2[[#This Row],[Indikator]]-SUM(CCB_CISS__2[[#This Row],[Pengemarkedet]:[Banksektoren]])</f>
        <v>-0.17451911898239317</v>
      </c>
    </row>
    <row r="646" spans="1:8" x14ac:dyDescent="0.25">
      <c r="A646" s="6">
        <v>42113</v>
      </c>
      <c r="B646" s="49">
        <v>4.2826641564173734E-2</v>
      </c>
      <c r="C646" s="49">
        <v>4.0790594008292248E-2</v>
      </c>
      <c r="D646" s="49">
        <v>2.441175797221589E-2</v>
      </c>
      <c r="E646" s="49">
        <v>4.2096323426963921E-2</v>
      </c>
      <c r="F646" s="49">
        <v>4.2585235631788718E-2</v>
      </c>
      <c r="G646" s="49">
        <v>4.0994561269364654E-2</v>
      </c>
      <c r="H646" s="49">
        <f>+CCB_CISS__2[[#This Row],[Indikator]]-SUM(CCB_CISS__2[[#This Row],[Pengemarkedet]:[Banksektoren]])</f>
        <v>-0.14805183074445172</v>
      </c>
    </row>
    <row r="647" spans="1:8" x14ac:dyDescent="0.25">
      <c r="A647" s="6">
        <v>42120</v>
      </c>
      <c r="B647" s="49">
        <v>4.2188446920956385E-2</v>
      </c>
      <c r="C647" s="49">
        <v>3.7857600050786235E-2</v>
      </c>
      <c r="D647" s="49">
        <v>2.5202442897412324E-2</v>
      </c>
      <c r="E647" s="49">
        <v>4.0156110417992608E-2</v>
      </c>
      <c r="F647" s="49">
        <v>4.1819662491792406E-2</v>
      </c>
      <c r="G647" s="49">
        <v>3.994576159343706E-2</v>
      </c>
      <c r="H647" s="49">
        <f>+CCB_CISS__2[[#This Row],[Indikator]]-SUM(CCB_CISS__2[[#This Row],[Pengemarkedet]:[Banksektoren]])</f>
        <v>-0.14279313053046425</v>
      </c>
    </row>
    <row r="648" spans="1:8" x14ac:dyDescent="0.25">
      <c r="A648" s="6">
        <v>42127</v>
      </c>
      <c r="B648" s="49">
        <v>5.1266166298086793E-2</v>
      </c>
      <c r="C648" s="49">
        <v>3.9623962410083431E-2</v>
      </c>
      <c r="D648" s="49">
        <v>3.2851366181415223E-2</v>
      </c>
      <c r="E648" s="49">
        <v>4.7754967723942679E-2</v>
      </c>
      <c r="F648" s="49">
        <v>4.632819937505965E-2</v>
      </c>
      <c r="G648" s="49">
        <v>4.7795810593768112E-2</v>
      </c>
      <c r="H648" s="49">
        <f>+CCB_CISS__2[[#This Row],[Indikator]]-SUM(CCB_CISS__2[[#This Row],[Pengemarkedet]:[Banksektoren]])</f>
        <v>-0.16308813998618232</v>
      </c>
    </row>
    <row r="649" spans="1:8" x14ac:dyDescent="0.25">
      <c r="A649" s="6">
        <v>42134</v>
      </c>
      <c r="B649" s="49">
        <v>6.7962560123286053E-2</v>
      </c>
      <c r="C649" s="49">
        <v>4.9387539340307825E-2</v>
      </c>
      <c r="D649" s="49">
        <v>4.3612901472278802E-2</v>
      </c>
      <c r="E649" s="49">
        <v>6.0567158767727523E-2</v>
      </c>
      <c r="F649" s="49">
        <v>5.9081593602581306E-2</v>
      </c>
      <c r="G649" s="49">
        <v>6.1329036811434263E-2</v>
      </c>
      <c r="H649" s="49">
        <f>+CCB_CISS__2[[#This Row],[Indikator]]-SUM(CCB_CISS__2[[#This Row],[Pengemarkedet]:[Banksektoren]])</f>
        <v>-0.20601566987104369</v>
      </c>
    </row>
    <row r="650" spans="1:8" x14ac:dyDescent="0.25">
      <c r="A650" s="6">
        <v>42141</v>
      </c>
      <c r="B650" s="49">
        <v>7.2524225523929037E-2</v>
      </c>
      <c r="C650" s="49">
        <v>4.9160320331262955E-2</v>
      </c>
      <c r="D650" s="49">
        <v>5.0646211934459479E-2</v>
      </c>
      <c r="E650" s="49">
        <v>5.9395535239374103E-2</v>
      </c>
      <c r="F650" s="49">
        <v>6.3288926180607663E-2</v>
      </c>
      <c r="G650" s="49">
        <v>6.2844741823157135E-2</v>
      </c>
      <c r="H650" s="49">
        <f>+CCB_CISS__2[[#This Row],[Indikator]]-SUM(CCB_CISS__2[[#This Row],[Pengemarkedet]:[Banksektoren]])</f>
        <v>-0.21281150998493228</v>
      </c>
    </row>
    <row r="651" spans="1:8" x14ac:dyDescent="0.25">
      <c r="A651" s="6">
        <v>42148</v>
      </c>
      <c r="B651" s="49">
        <v>7.2888284650552443E-2</v>
      </c>
      <c r="C651" s="49">
        <v>4.8909733712385724E-2</v>
      </c>
      <c r="D651" s="49">
        <v>5.2415690517480802E-2</v>
      </c>
      <c r="E651" s="49">
        <v>5.7523467329444834E-2</v>
      </c>
      <c r="F651" s="49">
        <v>6.5986993240272573E-2</v>
      </c>
      <c r="G651" s="49">
        <v>6.2323896553234968E-2</v>
      </c>
      <c r="H651" s="49">
        <f>+CCB_CISS__2[[#This Row],[Indikator]]-SUM(CCB_CISS__2[[#This Row],[Pengemarkedet]:[Banksektoren]])</f>
        <v>-0.21427149670226645</v>
      </c>
    </row>
    <row r="652" spans="1:8" x14ac:dyDescent="0.25">
      <c r="A652" s="6">
        <v>42155</v>
      </c>
      <c r="B652" s="49">
        <v>6.2232373371138808E-2</v>
      </c>
      <c r="C652" s="49">
        <v>4.621806341174213E-2</v>
      </c>
      <c r="D652" s="49">
        <v>4.6216274419699027E-2</v>
      </c>
      <c r="E652" s="49">
        <v>4.9305198096261563E-2</v>
      </c>
      <c r="F652" s="49">
        <v>5.7411432925413002E-2</v>
      </c>
      <c r="G652" s="49">
        <v>5.2013405395124904E-2</v>
      </c>
      <c r="H652" s="49">
        <f>+CCB_CISS__2[[#This Row],[Indikator]]-SUM(CCB_CISS__2[[#This Row],[Pengemarkedet]:[Banksektoren]])</f>
        <v>-0.18893200087710182</v>
      </c>
    </row>
    <row r="653" spans="1:8" x14ac:dyDescent="0.25">
      <c r="A653" s="6">
        <v>42162</v>
      </c>
      <c r="B653" s="49">
        <v>5.1335921777127383E-2</v>
      </c>
      <c r="C653" s="49">
        <v>3.7449986120013073E-2</v>
      </c>
      <c r="D653" s="49">
        <v>4.4523394232702906E-2</v>
      </c>
      <c r="E653" s="49">
        <v>3.8089819084278879E-2</v>
      </c>
      <c r="F653" s="49">
        <v>5.3980138521981927E-2</v>
      </c>
      <c r="G653" s="49">
        <v>4.410517718827877E-2</v>
      </c>
      <c r="H653" s="49">
        <f>+CCB_CISS__2[[#This Row],[Indikator]]-SUM(CCB_CISS__2[[#This Row],[Pengemarkedet]:[Banksektoren]])</f>
        <v>-0.16681259337012821</v>
      </c>
    </row>
    <row r="654" spans="1:8" x14ac:dyDescent="0.25">
      <c r="A654" s="6">
        <v>42169</v>
      </c>
      <c r="B654" s="49">
        <v>5.1622691567947708E-2</v>
      </c>
      <c r="C654" s="49">
        <v>4.0319403934070866E-2</v>
      </c>
      <c r="D654" s="49">
        <v>4.5862873103869842E-2</v>
      </c>
      <c r="E654" s="49">
        <v>4.6132614579602285E-2</v>
      </c>
      <c r="F654" s="49">
        <v>5.6185496672571777E-2</v>
      </c>
      <c r="G654" s="49">
        <v>5.0950238573430659E-2</v>
      </c>
      <c r="H654" s="49">
        <f>+CCB_CISS__2[[#This Row],[Indikator]]-SUM(CCB_CISS__2[[#This Row],[Pengemarkedet]:[Banksektoren]])</f>
        <v>-0.18782793529559774</v>
      </c>
    </row>
    <row r="655" spans="1:8" x14ac:dyDescent="0.25">
      <c r="A655" s="6">
        <v>42176</v>
      </c>
      <c r="B655" s="49">
        <v>4.8513467684140263E-2</v>
      </c>
      <c r="C655" s="49">
        <v>3.9814382547989545E-2</v>
      </c>
      <c r="D655" s="49">
        <v>4.63542113839292E-2</v>
      </c>
      <c r="E655" s="49">
        <v>4.6138789695004789E-2</v>
      </c>
      <c r="F655" s="49">
        <v>4.6939374862032361E-2</v>
      </c>
      <c r="G655" s="49">
        <v>5.2297796125422027E-2</v>
      </c>
      <c r="H655" s="49">
        <f>+CCB_CISS__2[[#This Row],[Indikator]]-SUM(CCB_CISS__2[[#This Row],[Pengemarkedet]:[Banksektoren]])</f>
        <v>-0.18303108693023767</v>
      </c>
    </row>
    <row r="656" spans="1:8" x14ac:dyDescent="0.25">
      <c r="A656" s="6">
        <v>42183</v>
      </c>
      <c r="B656" s="49">
        <v>5.0830262519901123E-2</v>
      </c>
      <c r="C656" s="49">
        <v>3.730102421691156E-2</v>
      </c>
      <c r="D656" s="49">
        <v>5.2672522055136672E-2</v>
      </c>
      <c r="E656" s="49">
        <v>4.9979795539767793E-2</v>
      </c>
      <c r="F656" s="49">
        <v>4.5116699371671586E-2</v>
      </c>
      <c r="G656" s="49">
        <v>6.0929491947498256E-2</v>
      </c>
      <c r="H656" s="49">
        <f>+CCB_CISS__2[[#This Row],[Indikator]]-SUM(CCB_CISS__2[[#This Row],[Pengemarkedet]:[Banksektoren]])</f>
        <v>-0.19516927061108474</v>
      </c>
    </row>
    <row r="657" spans="1:8" x14ac:dyDescent="0.25">
      <c r="A657" s="6">
        <v>42190</v>
      </c>
      <c r="B657" s="49">
        <v>5.2712105608631397E-2</v>
      </c>
      <c r="C657" s="49">
        <v>4.0007416071207377E-2</v>
      </c>
      <c r="D657" s="49">
        <v>5.5372446119443849E-2</v>
      </c>
      <c r="E657" s="49">
        <v>6.2848547801355265E-2</v>
      </c>
      <c r="F657" s="49">
        <v>4.4165843853189314E-2</v>
      </c>
      <c r="G657" s="49">
        <v>6.2744813950593406E-2</v>
      </c>
      <c r="H657" s="49">
        <f>+CCB_CISS__2[[#This Row],[Indikator]]-SUM(CCB_CISS__2[[#This Row],[Pengemarkedet]:[Banksektoren]])</f>
        <v>-0.21242696218715781</v>
      </c>
    </row>
    <row r="658" spans="1:8" x14ac:dyDescent="0.25">
      <c r="A658" s="6">
        <v>42197</v>
      </c>
      <c r="B658" s="49">
        <v>6.4510447735734278E-2</v>
      </c>
      <c r="C658" s="49">
        <v>4.2941764711724603E-2</v>
      </c>
      <c r="D658" s="49">
        <v>6.1128669446884637E-2</v>
      </c>
      <c r="E658" s="49">
        <v>7.5904902398163457E-2</v>
      </c>
      <c r="F658" s="49">
        <v>4.4897018507294925E-2</v>
      </c>
      <c r="G658" s="49">
        <v>6.9900111538404308E-2</v>
      </c>
      <c r="H658" s="49">
        <f>+CCB_CISS__2[[#This Row],[Indikator]]-SUM(CCB_CISS__2[[#This Row],[Pengemarkedet]:[Banksektoren]])</f>
        <v>-0.23026201886673764</v>
      </c>
    </row>
    <row r="659" spans="1:8" x14ac:dyDescent="0.25">
      <c r="A659" s="6">
        <v>42204</v>
      </c>
      <c r="B659" s="49">
        <v>7.3812218535878299E-2</v>
      </c>
      <c r="C659" s="49">
        <v>4.3556270157286199E-2</v>
      </c>
      <c r="D659" s="49">
        <v>6.7210636433632343E-2</v>
      </c>
      <c r="E659" s="49">
        <v>8.3359810577243718E-2</v>
      </c>
      <c r="F659" s="49">
        <v>5.7788989597377827E-2</v>
      </c>
      <c r="G659" s="49">
        <v>7.345679731970664E-2</v>
      </c>
      <c r="H659" s="49">
        <f>+CCB_CISS__2[[#This Row],[Indikator]]-SUM(CCB_CISS__2[[#This Row],[Pengemarkedet]:[Banksektoren]])</f>
        <v>-0.25156028554936849</v>
      </c>
    </row>
    <row r="660" spans="1:8" x14ac:dyDescent="0.25">
      <c r="A660" s="6">
        <v>42211</v>
      </c>
      <c r="B660" s="49">
        <v>7.2935205743200587E-2</v>
      </c>
      <c r="C660" s="49">
        <v>4.3000822243605637E-2</v>
      </c>
      <c r="D660" s="49">
        <v>6.3354701770898664E-2</v>
      </c>
      <c r="E660" s="49">
        <v>8.3291564927015477E-2</v>
      </c>
      <c r="F660" s="49">
        <v>5.7920558954976283E-2</v>
      </c>
      <c r="G660" s="49">
        <v>6.6783449425879077E-2</v>
      </c>
      <c r="H660" s="49">
        <f>+CCB_CISS__2[[#This Row],[Indikator]]-SUM(CCB_CISS__2[[#This Row],[Pengemarkedet]:[Banksektoren]])</f>
        <v>-0.24141589157917451</v>
      </c>
    </row>
    <row r="661" spans="1:8" x14ac:dyDescent="0.25">
      <c r="A661" s="6">
        <v>42218</v>
      </c>
      <c r="B661" s="49">
        <v>7.7540246385773989E-2</v>
      </c>
      <c r="C661" s="49">
        <v>4.4513235281282967E-2</v>
      </c>
      <c r="D661" s="49">
        <v>5.9027045130941133E-2</v>
      </c>
      <c r="E661" s="49">
        <v>8.4092169237294012E-2</v>
      </c>
      <c r="F661" s="49">
        <v>5.9194261851862044E-2</v>
      </c>
      <c r="G661" s="49">
        <v>7.3321729004129171E-2</v>
      </c>
      <c r="H661" s="49">
        <f>+CCB_CISS__2[[#This Row],[Indikator]]-SUM(CCB_CISS__2[[#This Row],[Pengemarkedet]:[Banksektoren]])</f>
        <v>-0.24260819411973533</v>
      </c>
    </row>
    <row r="662" spans="1:8" x14ac:dyDescent="0.25">
      <c r="A662" s="6">
        <v>42225</v>
      </c>
      <c r="B662" s="49">
        <v>6.8305682742750229E-2</v>
      </c>
      <c r="C662" s="49">
        <v>4.6629124526306118E-2</v>
      </c>
      <c r="D662" s="49">
        <v>5.4748150887988511E-2</v>
      </c>
      <c r="E662" s="49">
        <v>7.074007046690621E-2</v>
      </c>
      <c r="F662" s="49">
        <v>5.2661181991073565E-2</v>
      </c>
      <c r="G662" s="49">
        <v>6.1496724005541542E-2</v>
      </c>
      <c r="H662" s="49">
        <f>+CCB_CISS__2[[#This Row],[Indikator]]-SUM(CCB_CISS__2[[#This Row],[Pengemarkedet]:[Banksektoren]])</f>
        <v>-0.21796956913506571</v>
      </c>
    </row>
    <row r="663" spans="1:8" x14ac:dyDescent="0.25">
      <c r="A663" s="6">
        <v>42232</v>
      </c>
      <c r="B663" s="49">
        <v>6.8545354754320581E-2</v>
      </c>
      <c r="C663" s="49">
        <v>4.7160858143141811E-2</v>
      </c>
      <c r="D663" s="49">
        <v>5.2292761835787849E-2</v>
      </c>
      <c r="E663" s="49">
        <v>7.4922551254922892E-2</v>
      </c>
      <c r="F663" s="49">
        <v>4.9241501075477603E-2</v>
      </c>
      <c r="G663" s="49">
        <v>6.1147570277209171E-2</v>
      </c>
      <c r="H663" s="49">
        <f>+CCB_CISS__2[[#This Row],[Indikator]]-SUM(CCB_CISS__2[[#This Row],[Pengemarkedet]:[Banksektoren]])</f>
        <v>-0.21621988783221877</v>
      </c>
    </row>
    <row r="664" spans="1:8" x14ac:dyDescent="0.25">
      <c r="A664" s="6">
        <v>42239</v>
      </c>
      <c r="B664" s="49">
        <v>8.5551949340883865E-2</v>
      </c>
      <c r="C664" s="49">
        <v>5.5102757548543796E-2</v>
      </c>
      <c r="D664" s="49">
        <v>5.6364180860594686E-2</v>
      </c>
      <c r="E664" s="49">
        <v>9.3060126389992393E-2</v>
      </c>
      <c r="F664" s="49">
        <v>6.2167915782113621E-2</v>
      </c>
      <c r="G664" s="49">
        <v>6.6708991213624183E-2</v>
      </c>
      <c r="H664" s="49">
        <f>+CCB_CISS__2[[#This Row],[Indikator]]-SUM(CCB_CISS__2[[#This Row],[Pengemarkedet]:[Banksektoren]])</f>
        <v>-0.24785202245398483</v>
      </c>
    </row>
    <row r="665" spans="1:8" x14ac:dyDescent="0.25">
      <c r="A665" s="6">
        <v>42246</v>
      </c>
      <c r="B665" s="49">
        <v>0.10236912748168822</v>
      </c>
      <c r="C665" s="49">
        <v>5.7067627270381449E-2</v>
      </c>
      <c r="D665" s="49">
        <v>6.4397019112123463E-2</v>
      </c>
      <c r="E665" s="49">
        <v>0.10657394988198099</v>
      </c>
      <c r="F665" s="49">
        <v>6.9680009472565058E-2</v>
      </c>
      <c r="G665" s="49">
        <v>6.5713868399112502E-2</v>
      </c>
      <c r="H665" s="49">
        <f>+CCB_CISS__2[[#This Row],[Indikator]]-SUM(CCB_CISS__2[[#This Row],[Pengemarkedet]:[Banksektoren]])</f>
        <v>-0.26106334665447528</v>
      </c>
    </row>
    <row r="666" spans="1:8" x14ac:dyDescent="0.25">
      <c r="A666" s="6">
        <v>42253</v>
      </c>
      <c r="B666" s="49">
        <v>0.12170603256437218</v>
      </c>
      <c r="C666" s="49">
        <v>5.5220239045424266E-2</v>
      </c>
      <c r="D666" s="49">
        <v>6.8587824360807945E-2</v>
      </c>
      <c r="E666" s="49">
        <v>0.12216108177438802</v>
      </c>
      <c r="F666" s="49">
        <v>8.1593336288778795E-2</v>
      </c>
      <c r="G666" s="49">
        <v>7.6403004002877292E-2</v>
      </c>
      <c r="H666" s="49">
        <f>+CCB_CISS__2[[#This Row],[Indikator]]-SUM(CCB_CISS__2[[#This Row],[Pengemarkedet]:[Banksektoren]])</f>
        <v>-0.28225945290790416</v>
      </c>
    </row>
    <row r="667" spans="1:8" x14ac:dyDescent="0.25">
      <c r="A667" s="6">
        <v>42260</v>
      </c>
      <c r="B667" s="49">
        <v>0.12429508182241554</v>
      </c>
      <c r="C667" s="49">
        <v>5.4905298831421978E-2</v>
      </c>
      <c r="D667" s="49">
        <v>6.8038609169750547E-2</v>
      </c>
      <c r="E667" s="49">
        <v>0.1213854652682788</v>
      </c>
      <c r="F667" s="49">
        <v>7.8560896090127647E-2</v>
      </c>
      <c r="G667" s="49">
        <v>7.834745397578885E-2</v>
      </c>
      <c r="H667" s="49">
        <f>+CCB_CISS__2[[#This Row],[Indikator]]-SUM(CCB_CISS__2[[#This Row],[Pengemarkedet]:[Banksektoren]])</f>
        <v>-0.27694264151295228</v>
      </c>
    </row>
    <row r="668" spans="1:8" x14ac:dyDescent="0.25">
      <c r="A668" s="6">
        <v>42267</v>
      </c>
      <c r="B668" s="49">
        <v>0.1199797954160268</v>
      </c>
      <c r="C668" s="49">
        <v>5.1966799075125795E-2</v>
      </c>
      <c r="D668" s="49">
        <v>7.1477858491827057E-2</v>
      </c>
      <c r="E668" s="49">
        <v>0.11137098464492828</v>
      </c>
      <c r="F668" s="49">
        <v>7.1375821882999402E-2</v>
      </c>
      <c r="G668" s="49">
        <v>8.2972656640515299E-2</v>
      </c>
      <c r="H668" s="49">
        <f>+CCB_CISS__2[[#This Row],[Indikator]]-SUM(CCB_CISS__2[[#This Row],[Pengemarkedet]:[Banksektoren]])</f>
        <v>-0.26918432531936898</v>
      </c>
    </row>
    <row r="669" spans="1:8" x14ac:dyDescent="0.25">
      <c r="A669" s="6">
        <v>42274</v>
      </c>
      <c r="B669" s="49">
        <v>0.12281196358862498</v>
      </c>
      <c r="C669" s="49">
        <v>5.6381827791373726E-2</v>
      </c>
      <c r="D669" s="49">
        <v>7.0728661862819217E-2</v>
      </c>
      <c r="E669" s="49">
        <v>0.10982273403054046</v>
      </c>
      <c r="F669" s="49">
        <v>6.6370424020253685E-2</v>
      </c>
      <c r="G669" s="49">
        <v>8.5005120401504736E-2</v>
      </c>
      <c r="H669" s="49">
        <f>+CCB_CISS__2[[#This Row],[Indikator]]-SUM(CCB_CISS__2[[#This Row],[Pengemarkedet]:[Banksektoren]])</f>
        <v>-0.26549680451786684</v>
      </c>
    </row>
    <row r="670" spans="1:8" x14ac:dyDescent="0.25">
      <c r="A670" s="6">
        <v>42281</v>
      </c>
      <c r="B670" s="49">
        <v>0.11347730763837065</v>
      </c>
      <c r="C670" s="49">
        <v>5.3532518712683962E-2</v>
      </c>
      <c r="D670" s="49">
        <v>6.5636617252547963E-2</v>
      </c>
      <c r="E670" s="49">
        <v>0.10338365606668898</v>
      </c>
      <c r="F670" s="49">
        <v>5.5519950668064602E-2</v>
      </c>
      <c r="G670" s="49">
        <v>8.1713115453514298E-2</v>
      </c>
      <c r="H670" s="49">
        <f>+CCB_CISS__2[[#This Row],[Indikator]]-SUM(CCB_CISS__2[[#This Row],[Pengemarkedet]:[Banksektoren]])</f>
        <v>-0.24630855051512912</v>
      </c>
    </row>
    <row r="671" spans="1:8" x14ac:dyDescent="0.25">
      <c r="A671" s="6">
        <v>42288</v>
      </c>
      <c r="B671" s="49">
        <v>0.11920089628400657</v>
      </c>
      <c r="C671" s="49">
        <v>5.4037058648810497E-2</v>
      </c>
      <c r="D671" s="49">
        <v>6.909304130249809E-2</v>
      </c>
      <c r="E671" s="49">
        <v>0.10582279513438979</v>
      </c>
      <c r="F671" s="49">
        <v>5.7992958409861059E-2</v>
      </c>
      <c r="G671" s="49">
        <v>8.3730240181830007E-2</v>
      </c>
      <c r="H671" s="49">
        <f>+CCB_CISS__2[[#This Row],[Indikator]]-SUM(CCB_CISS__2[[#This Row],[Pengemarkedet]:[Banksektoren]])</f>
        <v>-0.25147519739338287</v>
      </c>
    </row>
    <row r="672" spans="1:8" x14ac:dyDescent="0.25">
      <c r="A672" s="6">
        <v>42295</v>
      </c>
      <c r="B672" s="49">
        <v>0.12291269823072577</v>
      </c>
      <c r="C672" s="49">
        <v>5.181956199051891E-2</v>
      </c>
      <c r="D672" s="49">
        <v>6.3323996601272914E-2</v>
      </c>
      <c r="E672" s="49">
        <v>0.1152458002970207</v>
      </c>
      <c r="F672" s="49">
        <v>5.7985437501756623E-2</v>
      </c>
      <c r="G672" s="49">
        <v>8.3340693145335459E-2</v>
      </c>
      <c r="H672" s="49">
        <f>+CCB_CISS__2[[#This Row],[Indikator]]-SUM(CCB_CISS__2[[#This Row],[Pengemarkedet]:[Banksektoren]])</f>
        <v>-0.24880279130517885</v>
      </c>
    </row>
    <row r="673" spans="1:8" x14ac:dyDescent="0.25">
      <c r="A673" s="6">
        <v>42302</v>
      </c>
      <c r="B673" s="49">
        <v>0.1199781593741841</v>
      </c>
      <c r="C673" s="49">
        <v>4.813202530174801E-2</v>
      </c>
      <c r="D673" s="49">
        <v>6.3179992940331137E-2</v>
      </c>
      <c r="E673" s="49">
        <v>0.11218685377455991</v>
      </c>
      <c r="F673" s="49">
        <v>5.877775636330302E-2</v>
      </c>
      <c r="G673" s="49">
        <v>8.515982971900965E-2</v>
      </c>
      <c r="H673" s="49">
        <f>+CCB_CISS__2[[#This Row],[Indikator]]-SUM(CCB_CISS__2[[#This Row],[Pengemarkedet]:[Banksektoren]])</f>
        <v>-0.2474582987247676</v>
      </c>
    </row>
    <row r="674" spans="1:8" x14ac:dyDescent="0.25">
      <c r="A674" s="6">
        <v>42309</v>
      </c>
      <c r="B674" s="49">
        <v>0.11953532346820284</v>
      </c>
      <c r="C674" s="49">
        <v>5.3693655059992768E-2</v>
      </c>
      <c r="D674" s="49">
        <v>6.3236167916797342E-2</v>
      </c>
      <c r="E674" s="49">
        <v>0.10541578387472404</v>
      </c>
      <c r="F674" s="49">
        <v>6.0886651913737919E-2</v>
      </c>
      <c r="G674" s="49">
        <v>9.2232878563310416E-2</v>
      </c>
      <c r="H674" s="49">
        <f>+CCB_CISS__2[[#This Row],[Indikator]]-SUM(CCB_CISS__2[[#This Row],[Pengemarkedet]:[Banksektoren]])</f>
        <v>-0.25592981386035968</v>
      </c>
    </row>
    <row r="675" spans="1:8" x14ac:dyDescent="0.25">
      <c r="A675" s="6">
        <v>42316</v>
      </c>
      <c r="B675" s="49">
        <v>0.11544589395352245</v>
      </c>
      <c r="C675" s="49">
        <v>5.3448175557341618E-2</v>
      </c>
      <c r="D675" s="49">
        <v>6.0783861954315475E-2</v>
      </c>
      <c r="E675" s="49">
        <v>9.7260737231670363E-2</v>
      </c>
      <c r="F675" s="49">
        <v>5.9158805852181237E-2</v>
      </c>
      <c r="G675" s="49">
        <v>8.8134985958749842E-2</v>
      </c>
      <c r="H675" s="49">
        <f>+CCB_CISS__2[[#This Row],[Indikator]]-SUM(CCB_CISS__2[[#This Row],[Pengemarkedet]:[Banksektoren]])</f>
        <v>-0.24334067260073611</v>
      </c>
    </row>
    <row r="676" spans="1:8" x14ac:dyDescent="0.25">
      <c r="A676" s="6">
        <v>42323</v>
      </c>
      <c r="B676" s="49">
        <v>0.10646625686078469</v>
      </c>
      <c r="C676" s="49">
        <v>5.6608466183520459E-2</v>
      </c>
      <c r="D676" s="49">
        <v>6.136185951763036E-2</v>
      </c>
      <c r="E676" s="49">
        <v>8.1423384161238122E-2</v>
      </c>
      <c r="F676" s="49">
        <v>5.1039822530287611E-2</v>
      </c>
      <c r="G676" s="49">
        <v>8.1204435559135091E-2</v>
      </c>
      <c r="H676" s="49">
        <f>+CCB_CISS__2[[#This Row],[Indikator]]-SUM(CCB_CISS__2[[#This Row],[Pengemarkedet]:[Banksektoren]])</f>
        <v>-0.22517171109102696</v>
      </c>
    </row>
    <row r="677" spans="1:8" x14ac:dyDescent="0.25">
      <c r="A677" s="6">
        <v>42330</v>
      </c>
      <c r="B677" s="49">
        <v>8.4282367292185134E-2</v>
      </c>
      <c r="C677" s="49">
        <v>5.1291215765713341E-2</v>
      </c>
      <c r="D677" s="49">
        <v>5.191490078517505E-2</v>
      </c>
      <c r="E677" s="49">
        <v>6.2129933877534835E-2</v>
      </c>
      <c r="F677" s="49">
        <v>3.8695793100434354E-2</v>
      </c>
      <c r="G677" s="49">
        <v>7.1168121520727615E-2</v>
      </c>
      <c r="H677" s="49">
        <f>+CCB_CISS__2[[#This Row],[Indikator]]-SUM(CCB_CISS__2[[#This Row],[Pengemarkedet]:[Banksektoren]])</f>
        <v>-0.19091759775740008</v>
      </c>
    </row>
    <row r="678" spans="1:8" x14ac:dyDescent="0.25">
      <c r="A678" s="6">
        <v>42337</v>
      </c>
      <c r="B678" s="49">
        <v>7.0736892442975804E-2</v>
      </c>
      <c r="C678" s="49">
        <v>4.5129650422034935E-2</v>
      </c>
      <c r="D678" s="49">
        <v>4.9057599516049467E-2</v>
      </c>
      <c r="E678" s="49">
        <v>5.3411355730993558E-2</v>
      </c>
      <c r="F678" s="49">
        <v>2.8405493799810215E-2</v>
      </c>
      <c r="G678" s="49">
        <v>5.7806626658151165E-2</v>
      </c>
      <c r="H678" s="49">
        <f>+CCB_CISS__2[[#This Row],[Indikator]]-SUM(CCB_CISS__2[[#This Row],[Pengemarkedet]:[Banksektoren]])</f>
        <v>-0.16307383368406353</v>
      </c>
    </row>
    <row r="679" spans="1:8" x14ac:dyDescent="0.25">
      <c r="A679" s="6">
        <v>42344</v>
      </c>
      <c r="B679" s="49">
        <v>7.5529263898730603E-2</v>
      </c>
      <c r="C679" s="49">
        <v>5.014203637942842E-2</v>
      </c>
      <c r="D679" s="49">
        <v>5.3980398212671574E-2</v>
      </c>
      <c r="E679" s="49">
        <v>5.3901144728424152E-2</v>
      </c>
      <c r="F679" s="49">
        <v>3.7189652900042863E-2</v>
      </c>
      <c r="G679" s="49">
        <v>6.8578222040516695E-2</v>
      </c>
      <c r="H679" s="49">
        <f>+CCB_CISS__2[[#This Row],[Indikator]]-SUM(CCB_CISS__2[[#This Row],[Pengemarkedet]:[Banksektoren]])</f>
        <v>-0.18826219036235309</v>
      </c>
    </row>
    <row r="680" spans="1:8" x14ac:dyDescent="0.25">
      <c r="A680" s="6">
        <v>42351</v>
      </c>
      <c r="B680" s="49">
        <v>7.8413413085348618E-2</v>
      </c>
      <c r="C680" s="49">
        <v>5.1122283328649668E-2</v>
      </c>
      <c r="D680" s="49">
        <v>5.4592268221381496E-2</v>
      </c>
      <c r="E680" s="49">
        <v>5.7438966737791128E-2</v>
      </c>
      <c r="F680" s="49">
        <v>4.1282226941933987E-2</v>
      </c>
      <c r="G680" s="49">
        <v>6.850343504367766E-2</v>
      </c>
      <c r="H680" s="49">
        <f>+CCB_CISS__2[[#This Row],[Indikator]]-SUM(CCB_CISS__2[[#This Row],[Pengemarkedet]:[Banksektoren]])</f>
        <v>-0.19452576718808534</v>
      </c>
    </row>
    <row r="681" spans="1:8" x14ac:dyDescent="0.25">
      <c r="A681" s="6">
        <v>42358</v>
      </c>
      <c r="B681" s="49">
        <v>8.1174365507009891E-2</v>
      </c>
      <c r="C681" s="49">
        <v>5.2764229482205577E-2</v>
      </c>
      <c r="D681" s="49">
        <v>5.9346834750011318E-2</v>
      </c>
      <c r="E681" s="49">
        <v>6.2452692914004029E-2</v>
      </c>
      <c r="F681" s="49">
        <v>4.0084439121808361E-2</v>
      </c>
      <c r="G681" s="49">
        <v>7.113161406026372E-2</v>
      </c>
      <c r="H681" s="49">
        <f>+CCB_CISS__2[[#This Row],[Indikator]]-SUM(CCB_CISS__2[[#This Row],[Pengemarkedet]:[Banksektoren]])</f>
        <v>-0.20460544482128312</v>
      </c>
    </row>
    <row r="682" spans="1:8" x14ac:dyDescent="0.25">
      <c r="A682" s="6">
        <v>42365</v>
      </c>
      <c r="B682" s="49">
        <v>8.2016022899249058E-2</v>
      </c>
      <c r="C682" s="49">
        <v>5.2682107344916483E-2</v>
      </c>
      <c r="D682" s="49">
        <v>5.7779703950601044E-2</v>
      </c>
      <c r="E682" s="49">
        <v>6.1740461225251876E-2</v>
      </c>
      <c r="F682" s="49">
        <v>4.5976476367113467E-2</v>
      </c>
      <c r="G682" s="49">
        <v>6.8889413383593959E-2</v>
      </c>
      <c r="H682" s="49">
        <f>+CCB_CISS__2[[#This Row],[Indikator]]-SUM(CCB_CISS__2[[#This Row],[Pengemarkedet]:[Banksektoren]])</f>
        <v>-0.20505213937222774</v>
      </c>
    </row>
    <row r="683" spans="1:8" x14ac:dyDescent="0.25">
      <c r="A683" s="6">
        <v>42372</v>
      </c>
      <c r="B683" s="49">
        <v>6.219428034044195E-2</v>
      </c>
      <c r="C683" s="49">
        <v>4.3729131236296723E-2</v>
      </c>
      <c r="D683" s="49">
        <v>4.7249466429867909E-2</v>
      </c>
      <c r="E683" s="49">
        <v>5.0454405062229729E-2</v>
      </c>
      <c r="F683" s="49">
        <v>2.8095388009274393E-2</v>
      </c>
      <c r="G683" s="49">
        <v>5.1634536951526311E-2</v>
      </c>
      <c r="H683" s="49">
        <f>+CCB_CISS__2[[#This Row],[Indikator]]-SUM(CCB_CISS__2[[#This Row],[Pengemarkedet]:[Banksektoren]])</f>
        <v>-0.15896864734875313</v>
      </c>
    </row>
    <row r="684" spans="1:8" x14ac:dyDescent="0.25">
      <c r="A684" s="6">
        <v>42379</v>
      </c>
      <c r="B684" s="49">
        <v>7.4416287057951058E-2</v>
      </c>
      <c r="C684" s="49">
        <v>4.4826935211813405E-2</v>
      </c>
      <c r="D684" s="49">
        <v>4.7616940712742313E-2</v>
      </c>
      <c r="E684" s="49">
        <v>6.226812590507131E-2</v>
      </c>
      <c r="F684" s="49">
        <v>3.2628388840330889E-2</v>
      </c>
      <c r="G684" s="49">
        <v>6.5463856370182164E-2</v>
      </c>
      <c r="H684" s="49">
        <f>+CCB_CISS__2[[#This Row],[Indikator]]-SUM(CCB_CISS__2[[#This Row],[Pengemarkedet]:[Banksektoren]])</f>
        <v>-0.17838795998218904</v>
      </c>
    </row>
    <row r="685" spans="1:8" x14ac:dyDescent="0.25">
      <c r="A685" s="6">
        <v>42386</v>
      </c>
      <c r="B685" s="49">
        <v>8.1736950512082532E-2</v>
      </c>
      <c r="C685" s="49">
        <v>4.6899048297250417E-2</v>
      </c>
      <c r="D685" s="49">
        <v>4.5345685994178819E-2</v>
      </c>
      <c r="E685" s="49">
        <v>6.6371900911585818E-2</v>
      </c>
      <c r="F685" s="49">
        <v>3.7590488287860525E-2</v>
      </c>
      <c r="G685" s="49">
        <v>6.2199579251815705E-2</v>
      </c>
      <c r="H685" s="49">
        <f>+CCB_CISS__2[[#This Row],[Indikator]]-SUM(CCB_CISS__2[[#This Row],[Pengemarkedet]:[Banksektoren]])</f>
        <v>-0.17666975223060877</v>
      </c>
    </row>
    <row r="686" spans="1:8" x14ac:dyDescent="0.25">
      <c r="A686" s="6">
        <v>42393</v>
      </c>
      <c r="B686" s="49">
        <v>9.8286050907386624E-2</v>
      </c>
      <c r="C686" s="49">
        <v>4.6533665310357367E-2</v>
      </c>
      <c r="D686" s="49">
        <v>5.070797495290616E-2</v>
      </c>
      <c r="E686" s="49">
        <v>8.4243223120419319E-2</v>
      </c>
      <c r="F686" s="49">
        <v>4.1267634805194423E-2</v>
      </c>
      <c r="G686" s="49">
        <v>7.3613621617213867E-2</v>
      </c>
      <c r="H686" s="49">
        <f>+CCB_CISS__2[[#This Row],[Indikator]]-SUM(CCB_CISS__2[[#This Row],[Pengemarkedet]:[Banksektoren]])</f>
        <v>-0.1980800688987045</v>
      </c>
    </row>
    <row r="687" spans="1:8" x14ac:dyDescent="0.25">
      <c r="A687" s="6">
        <v>42400</v>
      </c>
      <c r="B687" s="49">
        <v>0.12323659041579751</v>
      </c>
      <c r="C687" s="49">
        <v>5.024347738713892E-2</v>
      </c>
      <c r="D687" s="49">
        <v>5.8141216172446011E-2</v>
      </c>
      <c r="E687" s="49">
        <v>0.10514633723220076</v>
      </c>
      <c r="F687" s="49">
        <v>5.1748959935726736E-2</v>
      </c>
      <c r="G687" s="49">
        <v>9.5393586400938188E-2</v>
      </c>
      <c r="H687" s="49">
        <f>+CCB_CISS__2[[#This Row],[Indikator]]-SUM(CCB_CISS__2[[#This Row],[Pengemarkedet]:[Banksektoren]])</f>
        <v>-0.23743698671265315</v>
      </c>
    </row>
    <row r="688" spans="1:8" x14ac:dyDescent="0.25">
      <c r="A688" s="6">
        <v>42407</v>
      </c>
      <c r="B688" s="49">
        <v>0.12787852937774838</v>
      </c>
      <c r="C688" s="49">
        <v>4.7319008062484159E-2</v>
      </c>
      <c r="D688" s="49">
        <v>5.7727076671886132E-2</v>
      </c>
      <c r="E688" s="49">
        <v>0.10050983648865545</v>
      </c>
      <c r="F688" s="49">
        <v>5.593432586367568E-2</v>
      </c>
      <c r="G688" s="49">
        <v>0.10084664334752455</v>
      </c>
      <c r="H688" s="49">
        <f>+CCB_CISS__2[[#This Row],[Indikator]]-SUM(CCB_CISS__2[[#This Row],[Pengemarkedet]:[Banksektoren]])</f>
        <v>-0.23445836105647763</v>
      </c>
    </row>
    <row r="689" spans="1:8" x14ac:dyDescent="0.25">
      <c r="A689" s="6">
        <v>42414</v>
      </c>
      <c r="B689" s="49">
        <v>0.15817326185827479</v>
      </c>
      <c r="C689" s="49">
        <v>4.5417497805874681E-2</v>
      </c>
      <c r="D689" s="49">
        <v>6.3960692967646893E-2</v>
      </c>
      <c r="E689" s="49">
        <v>0.11673506700724562</v>
      </c>
      <c r="F689" s="49">
        <v>6.2703495690858868E-2</v>
      </c>
      <c r="G689" s="49">
        <v>0.12413062003728292</v>
      </c>
      <c r="H689" s="49">
        <f>+CCB_CISS__2[[#This Row],[Indikator]]-SUM(CCB_CISS__2[[#This Row],[Pengemarkedet]:[Banksektoren]])</f>
        <v>-0.25477411165063418</v>
      </c>
    </row>
    <row r="690" spans="1:8" x14ac:dyDescent="0.25">
      <c r="A690" s="6">
        <v>42421</v>
      </c>
      <c r="B690" s="49">
        <v>0.16997949347388377</v>
      </c>
      <c r="C690" s="49">
        <v>4.5399403544976076E-2</v>
      </c>
      <c r="D690" s="49">
        <v>6.2719258963939511E-2</v>
      </c>
      <c r="E690" s="49">
        <v>0.11835984951588438</v>
      </c>
      <c r="F690" s="49">
        <v>6.135737546389998E-2</v>
      </c>
      <c r="G690" s="49">
        <v>0.12927200860803909</v>
      </c>
      <c r="H690" s="49">
        <f>+CCB_CISS__2[[#This Row],[Indikator]]-SUM(CCB_CISS__2[[#This Row],[Pengemarkedet]:[Banksektoren]])</f>
        <v>-0.24712840262285526</v>
      </c>
    </row>
    <row r="691" spans="1:8" x14ac:dyDescent="0.25">
      <c r="A691" s="6">
        <v>42428</v>
      </c>
      <c r="B691" s="49">
        <v>0.17860667500147762</v>
      </c>
      <c r="C691" s="49">
        <v>4.5013270291159847E-2</v>
      </c>
      <c r="D691" s="49">
        <v>6.1238836774244812E-2</v>
      </c>
      <c r="E691" s="49">
        <v>0.12112315047890007</v>
      </c>
      <c r="F691" s="49">
        <v>5.8777202128484397E-2</v>
      </c>
      <c r="G691" s="49">
        <v>0.12693321901102522</v>
      </c>
      <c r="H691" s="49">
        <f>+CCB_CISS__2[[#This Row],[Indikator]]-SUM(CCB_CISS__2[[#This Row],[Pengemarkedet]:[Banksektoren]])</f>
        <v>-0.23447900368233673</v>
      </c>
    </row>
    <row r="692" spans="1:8" x14ac:dyDescent="0.25">
      <c r="A692" s="6">
        <v>42435</v>
      </c>
      <c r="B692" s="49">
        <v>0.17752664777661523</v>
      </c>
      <c r="C692" s="49">
        <v>4.3702432439122502E-2</v>
      </c>
      <c r="D692" s="49">
        <v>6.4056510410107098E-2</v>
      </c>
      <c r="E692" s="49">
        <v>0.1235053104537083</v>
      </c>
      <c r="F692" s="49">
        <v>5.1368413878253881E-2</v>
      </c>
      <c r="G692" s="49">
        <v>0.11384498960497874</v>
      </c>
      <c r="H692" s="49">
        <f>+CCB_CISS__2[[#This Row],[Indikator]]-SUM(CCB_CISS__2[[#This Row],[Pengemarkedet]:[Banksektoren]])</f>
        <v>-0.2189510090095553</v>
      </c>
    </row>
    <row r="693" spans="1:8" x14ac:dyDescent="0.25">
      <c r="A693" s="6">
        <v>42442</v>
      </c>
      <c r="B693" s="49">
        <v>0.16219134089432766</v>
      </c>
      <c r="C693" s="49">
        <v>4.8073349644877764E-2</v>
      </c>
      <c r="D693" s="49">
        <v>6.1628090483164089E-2</v>
      </c>
      <c r="E693" s="49">
        <v>0.11167039119300193</v>
      </c>
      <c r="F693" s="49">
        <v>4.9454584013696588E-2</v>
      </c>
      <c r="G693" s="49">
        <v>9.8385126944609436E-2</v>
      </c>
      <c r="H693" s="49">
        <f>+CCB_CISS__2[[#This Row],[Indikator]]-SUM(CCB_CISS__2[[#This Row],[Pengemarkedet]:[Banksektoren]])</f>
        <v>-0.20702020138502211</v>
      </c>
    </row>
    <row r="694" spans="1:8" x14ac:dyDescent="0.25">
      <c r="A694" s="6">
        <v>42449</v>
      </c>
      <c r="B694" s="49">
        <v>0.16635064443408346</v>
      </c>
      <c r="C694" s="49">
        <v>5.242575170564541E-2</v>
      </c>
      <c r="D694" s="49">
        <v>6.4307769475275348E-2</v>
      </c>
      <c r="E694" s="49">
        <v>0.10629571803686352</v>
      </c>
      <c r="F694" s="49">
        <v>5.4737933224892905E-2</v>
      </c>
      <c r="G694" s="49">
        <v>0.10099055555375921</v>
      </c>
      <c r="H694" s="49">
        <f>+CCB_CISS__2[[#This Row],[Indikator]]-SUM(CCB_CISS__2[[#This Row],[Pengemarkedet]:[Banksektoren]])</f>
        <v>-0.21240708356235291</v>
      </c>
    </row>
    <row r="695" spans="1:8" x14ac:dyDescent="0.25">
      <c r="A695" s="6">
        <v>42456</v>
      </c>
      <c r="B695" s="49">
        <v>0.14425446259498184</v>
      </c>
      <c r="C695" s="49">
        <v>5.0939855193173574E-2</v>
      </c>
      <c r="D695" s="49">
        <v>5.8560056968032945E-2</v>
      </c>
      <c r="E695" s="49">
        <v>8.8763873182636968E-2</v>
      </c>
      <c r="F695" s="49">
        <v>4.9273643542928201E-2</v>
      </c>
      <c r="G695" s="49">
        <v>8.4180993477025789E-2</v>
      </c>
      <c r="H695" s="49">
        <f>+CCB_CISS__2[[#This Row],[Indikator]]-SUM(CCB_CISS__2[[#This Row],[Pengemarkedet]:[Banksektoren]])</f>
        <v>-0.18746395976881561</v>
      </c>
    </row>
    <row r="696" spans="1:8" x14ac:dyDescent="0.25">
      <c r="A696" s="6">
        <v>42463</v>
      </c>
      <c r="B696" s="49">
        <v>0.13594232127552069</v>
      </c>
      <c r="C696" s="49">
        <v>4.8457397996290522E-2</v>
      </c>
      <c r="D696" s="49">
        <v>5.3130404221049338E-2</v>
      </c>
      <c r="E696" s="49">
        <v>7.5646781712602418E-2</v>
      </c>
      <c r="F696" s="49">
        <v>4.8213796621014313E-2</v>
      </c>
      <c r="G696" s="49">
        <v>8.5915329512883637E-2</v>
      </c>
      <c r="H696" s="49">
        <f>+CCB_CISS__2[[#This Row],[Indikator]]-SUM(CCB_CISS__2[[#This Row],[Pengemarkedet]:[Banksektoren]])</f>
        <v>-0.17542138878831953</v>
      </c>
    </row>
    <row r="697" spans="1:8" x14ac:dyDescent="0.25">
      <c r="A697" s="6">
        <v>42470</v>
      </c>
      <c r="B697" s="49">
        <v>0.1194625760424472</v>
      </c>
      <c r="C697" s="49">
        <v>4.5226558919828228E-2</v>
      </c>
      <c r="D697" s="49">
        <v>4.6833301747862557E-2</v>
      </c>
      <c r="E697" s="49">
        <v>6.6713933573959161E-2</v>
      </c>
      <c r="F697" s="49">
        <v>3.6320717166120398E-2</v>
      </c>
      <c r="G697" s="49">
        <v>7.8683709571903085E-2</v>
      </c>
      <c r="H697" s="49">
        <f>+CCB_CISS__2[[#This Row],[Indikator]]-SUM(CCB_CISS__2[[#This Row],[Pengemarkedet]:[Banksektoren]])</f>
        <v>-0.15431564493722622</v>
      </c>
    </row>
    <row r="698" spans="1:8" x14ac:dyDescent="0.25">
      <c r="A698" s="6">
        <v>42477</v>
      </c>
      <c r="B698" s="49">
        <v>0.10095563405781087</v>
      </c>
      <c r="C698" s="49">
        <v>4.1029336783137083E-2</v>
      </c>
      <c r="D698" s="49">
        <v>3.9282281212864915E-2</v>
      </c>
      <c r="E698" s="49">
        <v>5.9412168985883439E-2</v>
      </c>
      <c r="F698" s="49">
        <v>2.9346878671933009E-2</v>
      </c>
      <c r="G698" s="49">
        <v>6.8132922573126337E-2</v>
      </c>
      <c r="H698" s="49">
        <f>+CCB_CISS__2[[#This Row],[Indikator]]-SUM(CCB_CISS__2[[#This Row],[Pengemarkedet]:[Banksektoren]])</f>
        <v>-0.13624795416913393</v>
      </c>
    </row>
    <row r="699" spans="1:8" x14ac:dyDescent="0.25">
      <c r="A699" s="6">
        <v>42484</v>
      </c>
      <c r="B699" s="49">
        <v>0.11138195406324367</v>
      </c>
      <c r="C699" s="49">
        <v>4.2417241387681666E-2</v>
      </c>
      <c r="D699" s="49">
        <v>4.4443688896885991E-2</v>
      </c>
      <c r="E699" s="49">
        <v>6.9120699682286582E-2</v>
      </c>
      <c r="F699" s="49">
        <v>3.0896643540390907E-2</v>
      </c>
      <c r="G699" s="49">
        <v>7.5031364816462831E-2</v>
      </c>
      <c r="H699" s="49">
        <f>+CCB_CISS__2[[#This Row],[Indikator]]-SUM(CCB_CISS__2[[#This Row],[Pengemarkedet]:[Banksektoren]])</f>
        <v>-0.15052768426046428</v>
      </c>
    </row>
    <row r="700" spans="1:8" x14ac:dyDescent="0.25">
      <c r="A700" s="6">
        <v>42491</v>
      </c>
      <c r="B700" s="49">
        <v>0.1079350353176121</v>
      </c>
      <c r="C700" s="49">
        <v>4.6764081669465753E-2</v>
      </c>
      <c r="D700" s="49">
        <v>4.5999625261433641E-2</v>
      </c>
      <c r="E700" s="49">
        <v>7.0190621409007614E-2</v>
      </c>
      <c r="F700" s="49">
        <v>2.7775212223055137E-2</v>
      </c>
      <c r="G700" s="49">
        <v>7.3570562245288573E-2</v>
      </c>
      <c r="H700" s="49">
        <f>+CCB_CISS__2[[#This Row],[Indikator]]-SUM(CCB_CISS__2[[#This Row],[Pengemarkedet]:[Banksektoren]])</f>
        <v>-0.15636506749063861</v>
      </c>
    </row>
    <row r="701" spans="1:8" x14ac:dyDescent="0.25">
      <c r="A701" s="6">
        <v>42498</v>
      </c>
      <c r="B701" s="49">
        <v>0.10404434336396287</v>
      </c>
      <c r="C701" s="49">
        <v>4.315941487121655E-2</v>
      </c>
      <c r="D701" s="49">
        <v>4.8408753487638657E-2</v>
      </c>
      <c r="E701" s="49">
        <v>6.3621197355485562E-2</v>
      </c>
      <c r="F701" s="49">
        <v>3.4082019526006528E-2</v>
      </c>
      <c r="G701" s="49">
        <v>7.1787423442002063E-2</v>
      </c>
      <c r="H701" s="49">
        <f>+CCB_CISS__2[[#This Row],[Indikator]]-SUM(CCB_CISS__2[[#This Row],[Pengemarkedet]:[Banksektoren]])</f>
        <v>-0.1570144653183865</v>
      </c>
    </row>
    <row r="702" spans="1:8" x14ac:dyDescent="0.25">
      <c r="A702" s="6">
        <v>42505</v>
      </c>
      <c r="B702" s="49">
        <v>9.1295211246133129E-2</v>
      </c>
      <c r="C702" s="49">
        <v>3.990665883178629E-2</v>
      </c>
      <c r="D702" s="49">
        <v>4.7181043503103239E-2</v>
      </c>
      <c r="E702" s="49">
        <v>5.6717693928879896E-2</v>
      </c>
      <c r="F702" s="49">
        <v>2.8981858509969191E-2</v>
      </c>
      <c r="G702" s="49">
        <v>6.2666360613207475E-2</v>
      </c>
      <c r="H702" s="49">
        <f>+CCB_CISS__2[[#This Row],[Indikator]]-SUM(CCB_CISS__2[[#This Row],[Pengemarkedet]:[Banksektoren]])</f>
        <v>-0.14415840414081296</v>
      </c>
    </row>
    <row r="703" spans="1:8" x14ac:dyDescent="0.25">
      <c r="A703" s="6">
        <v>42512</v>
      </c>
      <c r="B703" s="49">
        <v>7.9316712060977512E-2</v>
      </c>
      <c r="C703" s="49">
        <v>3.8497711963918393E-2</v>
      </c>
      <c r="D703" s="49">
        <v>4.4339643392713374E-2</v>
      </c>
      <c r="E703" s="49">
        <v>4.4297401476822311E-2</v>
      </c>
      <c r="F703" s="49">
        <v>3.0729764019325524E-2</v>
      </c>
      <c r="G703" s="49">
        <v>6.0262117757434827E-2</v>
      </c>
      <c r="H703" s="49">
        <f>+CCB_CISS__2[[#This Row],[Indikator]]-SUM(CCB_CISS__2[[#This Row],[Pengemarkedet]:[Banksektoren]])</f>
        <v>-0.13880992654923691</v>
      </c>
    </row>
    <row r="704" spans="1:8" x14ac:dyDescent="0.25">
      <c r="A704" s="6">
        <v>42519</v>
      </c>
      <c r="B704" s="49">
        <v>7.3711198091792857E-2</v>
      </c>
      <c r="C704" s="49">
        <v>3.4733219878228958E-2</v>
      </c>
      <c r="D704" s="49">
        <v>3.9989421976727668E-2</v>
      </c>
      <c r="E704" s="49">
        <v>4.1955844387442334E-2</v>
      </c>
      <c r="F704" s="49">
        <v>3.4867634539225333E-2</v>
      </c>
      <c r="G704" s="49">
        <v>5.5382617209230919E-2</v>
      </c>
      <c r="H704" s="49">
        <f>+CCB_CISS__2[[#This Row],[Indikator]]-SUM(CCB_CISS__2[[#This Row],[Pengemarkedet]:[Banksektoren]])</f>
        <v>-0.13321753989906235</v>
      </c>
    </row>
    <row r="705" spans="1:8" x14ac:dyDescent="0.25">
      <c r="A705" s="6">
        <v>42526</v>
      </c>
      <c r="B705" s="49">
        <v>6.915443686214158E-2</v>
      </c>
      <c r="C705" s="49">
        <v>3.3733824081766117E-2</v>
      </c>
      <c r="D705" s="49">
        <v>3.7100388245680432E-2</v>
      </c>
      <c r="E705" s="49">
        <v>4.0125840694781471E-2</v>
      </c>
      <c r="F705" s="49">
        <v>3.4064999786640099E-2</v>
      </c>
      <c r="G705" s="49">
        <v>5.3768816360655877E-2</v>
      </c>
      <c r="H705" s="49">
        <f>+CCB_CISS__2[[#This Row],[Indikator]]-SUM(CCB_CISS__2[[#This Row],[Pengemarkedet]:[Banksektoren]])</f>
        <v>-0.12963943230738245</v>
      </c>
    </row>
    <row r="706" spans="1:8" x14ac:dyDescent="0.25">
      <c r="A706" s="6">
        <v>42533</v>
      </c>
      <c r="B706" s="49">
        <v>7.6850808899553411E-2</v>
      </c>
      <c r="C706" s="49">
        <v>3.7291623707590135E-2</v>
      </c>
      <c r="D706" s="49">
        <v>3.7457609758883376E-2</v>
      </c>
      <c r="E706" s="49">
        <v>4.5473448761034957E-2</v>
      </c>
      <c r="F706" s="49">
        <v>4.1551206001140442E-2</v>
      </c>
      <c r="G706" s="49">
        <v>6.2489435587388314E-2</v>
      </c>
      <c r="H706" s="49">
        <f>+CCB_CISS__2[[#This Row],[Indikator]]-SUM(CCB_CISS__2[[#This Row],[Pengemarkedet]:[Banksektoren]])</f>
        <v>-0.14741251491648383</v>
      </c>
    </row>
    <row r="707" spans="1:8" x14ac:dyDescent="0.25">
      <c r="A707" s="6">
        <v>42540</v>
      </c>
      <c r="B707" s="49">
        <v>9.7349694486799643E-2</v>
      </c>
      <c r="C707" s="49">
        <v>4.573332841915756E-2</v>
      </c>
      <c r="D707" s="49">
        <v>4.2586066095733469E-2</v>
      </c>
      <c r="E707" s="49">
        <v>6.5463111684364972E-2</v>
      </c>
      <c r="F707" s="49">
        <v>4.6431825933193747E-2</v>
      </c>
      <c r="G707" s="49">
        <v>7.0693881179854062E-2</v>
      </c>
      <c r="H707" s="49">
        <f>+CCB_CISS__2[[#This Row],[Indikator]]-SUM(CCB_CISS__2[[#This Row],[Pengemarkedet]:[Banksektoren]])</f>
        <v>-0.17355851882550416</v>
      </c>
    </row>
    <row r="708" spans="1:8" x14ac:dyDescent="0.25">
      <c r="A708" s="6">
        <v>42547</v>
      </c>
      <c r="B708" s="49">
        <v>0.1521724413159416</v>
      </c>
      <c r="C708" s="49">
        <v>5.3599905624035521E-2</v>
      </c>
      <c r="D708" s="49">
        <v>5.6205518401975033E-2</v>
      </c>
      <c r="E708" s="49">
        <v>9.085442446363251E-2</v>
      </c>
      <c r="F708" s="49">
        <v>6.2245356422816298E-2</v>
      </c>
      <c r="G708" s="49">
        <v>9.5605212841185769E-2</v>
      </c>
      <c r="H708" s="49">
        <f>+CCB_CISS__2[[#This Row],[Indikator]]-SUM(CCB_CISS__2[[#This Row],[Pengemarkedet]:[Banksektoren]])</f>
        <v>-0.20633797643770357</v>
      </c>
    </row>
    <row r="709" spans="1:8" x14ac:dyDescent="0.25">
      <c r="A709" s="6">
        <v>42554</v>
      </c>
      <c r="B709" s="49">
        <v>0.19678178921883141</v>
      </c>
      <c r="C709" s="49">
        <v>5.9069016385131103E-2</v>
      </c>
      <c r="D709" s="49">
        <v>6.0907967466011917E-2</v>
      </c>
      <c r="E709" s="49">
        <v>0.11838474525565228</v>
      </c>
      <c r="F709" s="49">
        <v>6.5567576104260589E-2</v>
      </c>
      <c r="G709" s="49">
        <v>0.1161061860404899</v>
      </c>
      <c r="H709" s="49">
        <f>+CCB_CISS__2[[#This Row],[Indikator]]-SUM(CCB_CISS__2[[#This Row],[Pengemarkedet]:[Banksektoren]])</f>
        <v>-0.22325370203271436</v>
      </c>
    </row>
    <row r="710" spans="1:8" x14ac:dyDescent="0.25">
      <c r="A710" s="6">
        <v>42561</v>
      </c>
      <c r="B710" s="49">
        <v>0.21672472933914139</v>
      </c>
      <c r="C710" s="49">
        <v>5.8348243207382598E-2</v>
      </c>
      <c r="D710" s="49">
        <v>6.2319725594283844E-2</v>
      </c>
      <c r="E710" s="49">
        <v>0.1299284699715631</v>
      </c>
      <c r="F710" s="49">
        <v>6.3626450536253001E-2</v>
      </c>
      <c r="G710" s="49">
        <v>0.11830923053288769</v>
      </c>
      <c r="H710" s="49">
        <f>+CCB_CISS__2[[#This Row],[Indikator]]-SUM(CCB_CISS__2[[#This Row],[Pengemarkedet]:[Banksektoren]])</f>
        <v>-0.21580739050322889</v>
      </c>
    </row>
    <row r="711" spans="1:8" x14ac:dyDescent="0.25">
      <c r="A711" s="6">
        <v>42568</v>
      </c>
      <c r="B711" s="49">
        <v>0.21024893153731772</v>
      </c>
      <c r="C711" s="49">
        <v>5.0913068452463045E-2</v>
      </c>
      <c r="D711" s="49">
        <v>5.81001198699213E-2</v>
      </c>
      <c r="E711" s="49">
        <v>0.11856397361103545</v>
      </c>
      <c r="F711" s="49">
        <v>6.0903819241015386E-2</v>
      </c>
      <c r="G711" s="49">
        <v>0.11002511763999895</v>
      </c>
      <c r="H711" s="49">
        <f>+CCB_CISS__2[[#This Row],[Indikator]]-SUM(CCB_CISS__2[[#This Row],[Pengemarkedet]:[Banksektoren]])</f>
        <v>-0.18825716727711644</v>
      </c>
    </row>
    <row r="712" spans="1:8" x14ac:dyDescent="0.25">
      <c r="A712" s="6">
        <v>42575</v>
      </c>
      <c r="B712" s="49">
        <v>0.15881573291455808</v>
      </c>
      <c r="C712" s="49">
        <v>4.1516632077554447E-2</v>
      </c>
      <c r="D712" s="49">
        <v>4.3902058030892761E-2</v>
      </c>
      <c r="E712" s="49">
        <v>9.3151145675937186E-2</v>
      </c>
      <c r="F712" s="49">
        <v>3.8940277039081185E-2</v>
      </c>
      <c r="G712" s="49">
        <v>8.3499951596699651E-2</v>
      </c>
      <c r="H712" s="49">
        <f>+CCB_CISS__2[[#This Row],[Indikator]]-SUM(CCB_CISS__2[[#This Row],[Pengemarkedet]:[Banksektoren]])</f>
        <v>-0.14219433150560712</v>
      </c>
    </row>
    <row r="713" spans="1:8" x14ac:dyDescent="0.25">
      <c r="A713" s="6">
        <v>42582</v>
      </c>
      <c r="B713" s="49">
        <v>0.11926643034091881</v>
      </c>
      <c r="C713" s="49">
        <v>3.5064705146720686E-2</v>
      </c>
      <c r="D713" s="49">
        <v>3.6590101002976896E-2</v>
      </c>
      <c r="E713" s="49">
        <v>6.8301322783178228E-2</v>
      </c>
      <c r="F713" s="49">
        <v>3.0104176275345458E-2</v>
      </c>
      <c r="G713" s="49">
        <v>6.2944174717749116E-2</v>
      </c>
      <c r="H713" s="49">
        <f>+CCB_CISS__2[[#This Row],[Indikator]]-SUM(CCB_CISS__2[[#This Row],[Pengemarkedet]:[Banksektoren]])</f>
        <v>-0.11373804958505153</v>
      </c>
    </row>
    <row r="714" spans="1:8" x14ac:dyDescent="0.25">
      <c r="A714" s="6">
        <v>42589</v>
      </c>
      <c r="B714" s="49">
        <v>0.11068516336433738</v>
      </c>
      <c r="C714" s="49">
        <v>3.5595314307046343E-2</v>
      </c>
      <c r="D714" s="49">
        <v>3.7870709967136054E-2</v>
      </c>
      <c r="E714" s="49">
        <v>5.9377758810355369E-2</v>
      </c>
      <c r="F714" s="49">
        <v>3.2093089628217851E-2</v>
      </c>
      <c r="G714" s="49">
        <v>5.752030790526276E-2</v>
      </c>
      <c r="H714" s="49">
        <f>+CCB_CISS__2[[#This Row],[Indikator]]-SUM(CCB_CISS__2[[#This Row],[Pengemarkedet]:[Banksektoren]])</f>
        <v>-0.11177201725368101</v>
      </c>
    </row>
    <row r="715" spans="1:8" x14ac:dyDescent="0.25">
      <c r="A715" s="6">
        <v>42596</v>
      </c>
      <c r="B715" s="49">
        <v>0.10392679907496154</v>
      </c>
      <c r="C715" s="49">
        <v>3.386088308260414E-2</v>
      </c>
      <c r="D715" s="49">
        <v>3.4105815184044812E-2</v>
      </c>
      <c r="E715" s="49">
        <v>5.6840266994155647E-2</v>
      </c>
      <c r="F715" s="49">
        <v>2.6741045094805023E-2</v>
      </c>
      <c r="G715" s="49">
        <v>5.6204401198492723E-2</v>
      </c>
      <c r="H715" s="49">
        <f>+CCB_CISS__2[[#This Row],[Indikator]]-SUM(CCB_CISS__2[[#This Row],[Pengemarkedet]:[Banksektoren]])</f>
        <v>-0.10382561247914081</v>
      </c>
    </row>
    <row r="716" spans="1:8" x14ac:dyDescent="0.25">
      <c r="A716" s="6">
        <v>42603</v>
      </c>
      <c r="B716" s="49">
        <v>0.10352867501417523</v>
      </c>
      <c r="C716" s="49">
        <v>3.4298533327704432E-2</v>
      </c>
      <c r="D716" s="49">
        <v>3.5674723852707181E-2</v>
      </c>
      <c r="E716" s="49">
        <v>5.5968178775034939E-2</v>
      </c>
      <c r="F716" s="49">
        <v>2.9125320179855051E-2</v>
      </c>
      <c r="G716" s="49">
        <v>5.3784540847929357E-2</v>
      </c>
      <c r="H716" s="49">
        <f>+CCB_CISS__2[[#This Row],[Indikator]]-SUM(CCB_CISS__2[[#This Row],[Pengemarkedet]:[Banksektoren]])</f>
        <v>-0.10532262196905573</v>
      </c>
    </row>
    <row r="717" spans="1:8" x14ac:dyDescent="0.25">
      <c r="A717" s="6">
        <v>42610</v>
      </c>
      <c r="B717" s="49">
        <v>0.10419147261457087</v>
      </c>
      <c r="C717" s="49">
        <v>3.375553490567889E-2</v>
      </c>
      <c r="D717" s="49">
        <v>3.6232272523523193E-2</v>
      </c>
      <c r="E717" s="49">
        <v>5.5388328649073053E-2</v>
      </c>
      <c r="F717" s="49">
        <v>3.1282293813137969E-2</v>
      </c>
      <c r="G717" s="49">
        <v>5.4284963380157744E-2</v>
      </c>
      <c r="H717" s="49">
        <f>+CCB_CISS__2[[#This Row],[Indikator]]-SUM(CCB_CISS__2[[#This Row],[Pengemarkedet]:[Banksektoren]])</f>
        <v>-0.10675192065699998</v>
      </c>
    </row>
    <row r="718" spans="1:8" x14ac:dyDescent="0.25">
      <c r="A718" s="6">
        <v>42617</v>
      </c>
      <c r="B718" s="49">
        <v>9.0094058017416684E-2</v>
      </c>
      <c r="C718" s="49">
        <v>2.9507969616191551E-2</v>
      </c>
      <c r="D718" s="49">
        <v>3.1184967328099434E-2</v>
      </c>
      <c r="E718" s="49">
        <v>4.4723122900031761E-2</v>
      </c>
      <c r="F718" s="49">
        <v>2.5544452114444508E-2</v>
      </c>
      <c r="G718" s="49">
        <v>5.1213414767563144E-2</v>
      </c>
      <c r="H718" s="49">
        <f>+CCB_CISS__2[[#This Row],[Indikator]]-SUM(CCB_CISS__2[[#This Row],[Pengemarkedet]:[Banksektoren]])</f>
        <v>-9.2079868708913715E-2</v>
      </c>
    </row>
    <row r="719" spans="1:8" x14ac:dyDescent="0.25">
      <c r="A719" s="6">
        <v>42624</v>
      </c>
      <c r="B719" s="49">
        <v>9.0468505406563121E-2</v>
      </c>
      <c r="C719" s="49">
        <v>3.0251004226171441E-2</v>
      </c>
      <c r="D719" s="49">
        <v>3.4412307334963727E-2</v>
      </c>
      <c r="E719" s="49">
        <v>4.404582831714729E-2</v>
      </c>
      <c r="F719" s="49">
        <v>2.7835278463475693E-2</v>
      </c>
      <c r="G719" s="49">
        <v>4.8395105409771849E-2</v>
      </c>
      <c r="H719" s="49">
        <f>+CCB_CISS__2[[#This Row],[Indikator]]-SUM(CCB_CISS__2[[#This Row],[Pengemarkedet]:[Banksektoren]])</f>
        <v>-9.4471018344966878E-2</v>
      </c>
    </row>
    <row r="720" spans="1:8" x14ac:dyDescent="0.25">
      <c r="A720" s="6">
        <v>42631</v>
      </c>
      <c r="B720" s="49">
        <v>8.4773870206009266E-2</v>
      </c>
      <c r="C720" s="49">
        <v>2.8210844226209071E-2</v>
      </c>
      <c r="D720" s="49">
        <v>3.2073979625984447E-2</v>
      </c>
      <c r="E720" s="49">
        <v>3.9764167679685297E-2</v>
      </c>
      <c r="F720" s="49">
        <v>2.540040457192802E-2</v>
      </c>
      <c r="G720" s="49">
        <v>4.6411500478832933E-2</v>
      </c>
      <c r="H720" s="49">
        <f>+CCB_CISS__2[[#This Row],[Indikator]]-SUM(CCB_CISS__2[[#This Row],[Pengemarkedet]:[Banksektoren]])</f>
        <v>-8.7087026376630516E-2</v>
      </c>
    </row>
    <row r="721" spans="1:8" x14ac:dyDescent="0.25">
      <c r="A721" s="6">
        <v>42638</v>
      </c>
      <c r="B721" s="49">
        <v>8.096453594630712E-2</v>
      </c>
      <c r="C721" s="49">
        <v>2.7310591140596776E-2</v>
      </c>
      <c r="D721" s="49">
        <v>3.1332992058744902E-2</v>
      </c>
      <c r="E721" s="49">
        <v>3.8711642177890311E-2</v>
      </c>
      <c r="F721" s="49">
        <v>2.1219257377894991E-2</v>
      </c>
      <c r="G721" s="49">
        <v>4.3797479912793397E-2</v>
      </c>
      <c r="H721" s="49">
        <f>+CCB_CISS__2[[#This Row],[Indikator]]-SUM(CCB_CISS__2[[#This Row],[Pengemarkedet]:[Banksektoren]])</f>
        <v>-8.1407426721613246E-2</v>
      </c>
    </row>
    <row r="722" spans="1:8" x14ac:dyDescent="0.25">
      <c r="A722" s="6">
        <v>42645</v>
      </c>
      <c r="B722" s="49">
        <v>8.7050621446848733E-2</v>
      </c>
      <c r="C722" s="49">
        <v>2.8593653430340871E-2</v>
      </c>
      <c r="D722" s="49">
        <v>3.1898826615949304E-2</v>
      </c>
      <c r="E722" s="49">
        <v>4.5529842646567197E-2</v>
      </c>
      <c r="F722" s="49">
        <v>1.990623025919723E-2</v>
      </c>
      <c r="G722" s="49">
        <v>4.4782639311810667E-2</v>
      </c>
      <c r="H722" s="49">
        <f>+CCB_CISS__2[[#This Row],[Indikator]]-SUM(CCB_CISS__2[[#This Row],[Pengemarkedet]:[Banksektoren]])</f>
        <v>-8.3660570817016541E-2</v>
      </c>
    </row>
    <row r="723" spans="1:8" x14ac:dyDescent="0.25">
      <c r="A723" s="6">
        <v>42652</v>
      </c>
      <c r="B723" s="49">
        <v>9.0905169616835632E-2</v>
      </c>
      <c r="C723" s="49">
        <v>2.7970852752360654E-2</v>
      </c>
      <c r="D723" s="49">
        <v>2.9734785029763892E-2</v>
      </c>
      <c r="E723" s="49">
        <v>4.4389185073847814E-2</v>
      </c>
      <c r="F723" s="49">
        <v>2.1418425263651036E-2</v>
      </c>
      <c r="G723" s="49">
        <v>5.0349372102190017E-2</v>
      </c>
      <c r="H723" s="49">
        <f>+CCB_CISS__2[[#This Row],[Indikator]]-SUM(CCB_CISS__2[[#This Row],[Pengemarkedet]:[Banksektoren]])</f>
        <v>-8.2957450604977792E-2</v>
      </c>
    </row>
    <row r="724" spans="1:8" x14ac:dyDescent="0.25">
      <c r="A724" s="6">
        <v>42659</v>
      </c>
      <c r="B724" s="49">
        <v>0.11293787267596039</v>
      </c>
      <c r="C724" s="49">
        <v>3.4211249941120687E-2</v>
      </c>
      <c r="D724" s="49">
        <v>3.5156935768144937E-2</v>
      </c>
      <c r="E724" s="49">
        <v>5.4061750816397511E-2</v>
      </c>
      <c r="F724" s="49">
        <v>3.1505121940816998E-2</v>
      </c>
      <c r="G724" s="49">
        <v>6.0314118561240054E-2</v>
      </c>
      <c r="H724" s="49">
        <f>+CCB_CISS__2[[#This Row],[Indikator]]-SUM(CCB_CISS__2[[#This Row],[Pengemarkedet]:[Banksektoren]])</f>
        <v>-0.10231130435175978</v>
      </c>
    </row>
    <row r="725" spans="1:8" x14ac:dyDescent="0.25">
      <c r="A725" s="6">
        <v>42666</v>
      </c>
      <c r="B725" s="49">
        <v>0.11717068019738013</v>
      </c>
      <c r="C725" s="49">
        <v>3.4960938506412922E-2</v>
      </c>
      <c r="D725" s="49">
        <v>3.4501050787761216E-2</v>
      </c>
      <c r="E725" s="49">
        <v>5.7496926692055896E-2</v>
      </c>
      <c r="F725" s="49">
        <v>3.3251082092660818E-2</v>
      </c>
      <c r="G725" s="49">
        <v>6.1593135906010434E-2</v>
      </c>
      <c r="H725" s="49">
        <f>+CCB_CISS__2[[#This Row],[Indikator]]-SUM(CCB_CISS__2[[#This Row],[Pengemarkedet]:[Banksektoren]])</f>
        <v>-0.10463245378752113</v>
      </c>
    </row>
    <row r="726" spans="1:8" x14ac:dyDescent="0.25">
      <c r="A726" s="6">
        <v>42673</v>
      </c>
      <c r="B726" s="49">
        <v>0.12083471295843995</v>
      </c>
      <c r="C726" s="49">
        <v>3.5414512718686939E-2</v>
      </c>
      <c r="D726" s="49">
        <v>3.7737273746852235E-2</v>
      </c>
      <c r="E726" s="49">
        <v>6.2532947145374926E-2</v>
      </c>
      <c r="F726" s="49">
        <v>3.763299235842478E-2</v>
      </c>
      <c r="G726" s="49">
        <v>5.9012310131605968E-2</v>
      </c>
      <c r="H726" s="49">
        <f>+CCB_CISS__2[[#This Row],[Indikator]]-SUM(CCB_CISS__2[[#This Row],[Pengemarkedet]:[Banksektoren]])</f>
        <v>-0.11149532314250488</v>
      </c>
    </row>
    <row r="727" spans="1:8" x14ac:dyDescent="0.25">
      <c r="A727" s="6">
        <v>42680</v>
      </c>
      <c r="B727" s="49">
        <v>0.12191429374888213</v>
      </c>
      <c r="C727" s="49">
        <v>3.642561132610226E-2</v>
      </c>
      <c r="D727" s="49">
        <v>3.8955071888094481E-2</v>
      </c>
      <c r="E727" s="49">
        <v>6.929625897816688E-2</v>
      </c>
      <c r="F727" s="49">
        <v>3.710150820671286E-2</v>
      </c>
      <c r="G727" s="49">
        <v>5.7997745040214294E-2</v>
      </c>
      <c r="H727" s="49">
        <f>+CCB_CISS__2[[#This Row],[Indikator]]-SUM(CCB_CISS__2[[#This Row],[Pengemarkedet]:[Banksektoren]])</f>
        <v>-0.11786190169040864</v>
      </c>
    </row>
    <row r="728" spans="1:8" x14ac:dyDescent="0.25">
      <c r="A728" s="6">
        <v>42687</v>
      </c>
      <c r="B728" s="49">
        <v>0.11995762548282735</v>
      </c>
      <c r="C728" s="49">
        <v>3.6052393801370153E-2</v>
      </c>
      <c r="D728" s="49">
        <v>3.9370248488155957E-2</v>
      </c>
      <c r="E728" s="49">
        <v>7.2531761145120888E-2</v>
      </c>
      <c r="F728" s="49">
        <v>3.582310861167997E-2</v>
      </c>
      <c r="G728" s="49">
        <v>5.7377163955221175E-2</v>
      </c>
      <c r="H728" s="49">
        <f>+CCB_CISS__2[[#This Row],[Indikator]]-SUM(CCB_CISS__2[[#This Row],[Pengemarkedet]:[Banksektoren]])</f>
        <v>-0.12119705051872082</v>
      </c>
    </row>
    <row r="729" spans="1:8" x14ac:dyDescent="0.25">
      <c r="A729" s="6">
        <v>42694</v>
      </c>
      <c r="B729" s="49">
        <v>0.12203558386981389</v>
      </c>
      <c r="C729" s="49">
        <v>3.965653403446795E-2</v>
      </c>
      <c r="D729" s="49">
        <v>4.3092503740373912E-2</v>
      </c>
      <c r="E729" s="49">
        <v>7.1359904675559638E-2</v>
      </c>
      <c r="F729" s="49">
        <v>4.0014624957323323E-2</v>
      </c>
      <c r="G729" s="49">
        <v>6.0257898387894228E-2</v>
      </c>
      <c r="H729" s="49">
        <f>+CCB_CISS__2[[#This Row],[Indikator]]-SUM(CCB_CISS__2[[#This Row],[Pengemarkedet]:[Banksektoren]])</f>
        <v>-0.13234588192580515</v>
      </c>
    </row>
    <row r="730" spans="1:8" x14ac:dyDescent="0.25">
      <c r="A730" s="6">
        <v>42701</v>
      </c>
      <c r="B730" s="49">
        <v>0.11435806309583763</v>
      </c>
      <c r="C730" s="49">
        <v>4.1619007433088426E-2</v>
      </c>
      <c r="D730" s="49">
        <v>4.2099070617655873E-2</v>
      </c>
      <c r="E730" s="49">
        <v>6.4224659841088327E-2</v>
      </c>
      <c r="F730" s="49">
        <v>3.8703169294662075E-2</v>
      </c>
      <c r="G730" s="49">
        <v>6.1381234297905166E-2</v>
      </c>
      <c r="H730" s="49">
        <f>+CCB_CISS__2[[#This Row],[Indikator]]-SUM(CCB_CISS__2[[#This Row],[Pengemarkedet]:[Banksektoren]])</f>
        <v>-0.13366907838856223</v>
      </c>
    </row>
    <row r="731" spans="1:8" x14ac:dyDescent="0.25">
      <c r="A731" s="6">
        <v>42708</v>
      </c>
      <c r="B731" s="49">
        <v>0.10707367539614186</v>
      </c>
      <c r="C731" s="49">
        <v>4.7906363055053205E-2</v>
      </c>
      <c r="D731" s="49">
        <v>4.2473147255510518E-2</v>
      </c>
      <c r="E731" s="49">
        <v>5.807269986886076E-2</v>
      </c>
      <c r="F731" s="49">
        <v>4.0316594131621065E-2</v>
      </c>
      <c r="G731" s="49">
        <v>5.9295076192524804E-2</v>
      </c>
      <c r="H731" s="49">
        <f>+CCB_CISS__2[[#This Row],[Indikator]]-SUM(CCB_CISS__2[[#This Row],[Pengemarkedet]:[Banksektoren]])</f>
        <v>-0.14099020510742849</v>
      </c>
    </row>
    <row r="732" spans="1:8" x14ac:dyDescent="0.25">
      <c r="A732" s="6">
        <v>42715</v>
      </c>
      <c r="B732" s="49">
        <v>0.1007044086938943</v>
      </c>
      <c r="C732" s="49">
        <v>4.8266512732942982E-2</v>
      </c>
      <c r="D732" s="49">
        <v>4.4005433644790495E-2</v>
      </c>
      <c r="E732" s="49">
        <v>5.5073136640552245E-2</v>
      </c>
      <c r="F732" s="49">
        <v>4.1805315368297374E-2</v>
      </c>
      <c r="G732" s="49">
        <v>6.1170146524229752E-2</v>
      </c>
      <c r="H732" s="49">
        <f>+CCB_CISS__2[[#This Row],[Indikator]]-SUM(CCB_CISS__2[[#This Row],[Pengemarkedet]:[Banksektoren]])</f>
        <v>-0.14961613621691855</v>
      </c>
    </row>
    <row r="733" spans="1:8" x14ac:dyDescent="0.25">
      <c r="A733" s="6">
        <v>42722</v>
      </c>
      <c r="B733" s="49">
        <v>9.9335312437586781E-2</v>
      </c>
      <c r="C733" s="49">
        <v>4.8725318012753684E-2</v>
      </c>
      <c r="D733" s="49">
        <v>4.6957701094922963E-2</v>
      </c>
      <c r="E733" s="49">
        <v>6.0555519822742702E-2</v>
      </c>
      <c r="F733" s="49">
        <v>4.2814916672005932E-2</v>
      </c>
      <c r="G733" s="49">
        <v>5.8724620241516895E-2</v>
      </c>
      <c r="H733" s="49">
        <f>+CCB_CISS__2[[#This Row],[Indikator]]-SUM(CCB_CISS__2[[#This Row],[Pengemarkedet]:[Banksektoren]])</f>
        <v>-0.15844276340635541</v>
      </c>
    </row>
    <row r="734" spans="1:8" x14ac:dyDescent="0.25">
      <c r="A734" s="6">
        <v>42729</v>
      </c>
      <c r="B734" s="49">
        <v>8.953865325851848E-2</v>
      </c>
      <c r="C734" s="49">
        <v>4.6927489028388274E-2</v>
      </c>
      <c r="D734" s="49">
        <v>4.3752857662030617E-2</v>
      </c>
      <c r="E734" s="49">
        <v>5.6092332475814542E-2</v>
      </c>
      <c r="F734" s="49">
        <v>4.0445323628069907E-2</v>
      </c>
      <c r="G734" s="49">
        <v>5.5661770750378863E-2</v>
      </c>
      <c r="H734" s="49">
        <f>+CCB_CISS__2[[#This Row],[Indikator]]-SUM(CCB_CISS__2[[#This Row],[Pengemarkedet]:[Banksektoren]])</f>
        <v>-0.15334112028616373</v>
      </c>
    </row>
    <row r="735" spans="1:8" x14ac:dyDescent="0.25">
      <c r="A735" s="6">
        <v>42736</v>
      </c>
      <c r="B735" s="49">
        <v>7.764020570974127E-2</v>
      </c>
      <c r="C735" s="49">
        <v>4.0599767987539691E-2</v>
      </c>
      <c r="D735" s="49">
        <v>3.9891680725144985E-2</v>
      </c>
      <c r="E735" s="49">
        <v>5.0492473724122904E-2</v>
      </c>
      <c r="F735" s="49">
        <v>3.3813273636704416E-2</v>
      </c>
      <c r="G735" s="49">
        <v>5.1131990725992366E-2</v>
      </c>
      <c r="H735" s="49">
        <f>+CCB_CISS__2[[#This Row],[Indikator]]-SUM(CCB_CISS__2[[#This Row],[Pengemarkedet]:[Banksektoren]])</f>
        <v>-0.13828898108976312</v>
      </c>
    </row>
    <row r="736" spans="1:8" x14ac:dyDescent="0.25">
      <c r="A736" s="6">
        <v>42743</v>
      </c>
      <c r="B736" s="49">
        <v>6.3018918116863346E-2</v>
      </c>
      <c r="C736" s="49">
        <v>3.6784571430027217E-2</v>
      </c>
      <c r="D736" s="49">
        <v>3.5045040207442049E-2</v>
      </c>
      <c r="E736" s="49">
        <v>4.6311425308387243E-2</v>
      </c>
      <c r="F736" s="49">
        <v>2.4194966777639326E-2</v>
      </c>
      <c r="G736" s="49">
        <v>4.0777788433415708E-2</v>
      </c>
      <c r="H736" s="49">
        <f>+CCB_CISS__2[[#This Row],[Indikator]]-SUM(CCB_CISS__2[[#This Row],[Pengemarkedet]:[Banksektoren]])</f>
        <v>-0.12009487404004819</v>
      </c>
    </row>
    <row r="737" spans="1:8" x14ac:dyDescent="0.25">
      <c r="A737" s="6">
        <v>42750</v>
      </c>
      <c r="B737" s="49">
        <v>6.2454271180314352E-2</v>
      </c>
      <c r="C737" s="49">
        <v>3.5118549734680732E-2</v>
      </c>
      <c r="D737" s="49">
        <v>2.9461662091149535E-2</v>
      </c>
      <c r="E737" s="49">
        <v>4.7022587880312466E-2</v>
      </c>
      <c r="F737" s="49">
        <v>2.452004807158473E-2</v>
      </c>
      <c r="G737" s="49">
        <v>4.4780188881262319E-2</v>
      </c>
      <c r="H737" s="49">
        <f>+CCB_CISS__2[[#This Row],[Indikator]]-SUM(CCB_CISS__2[[#This Row],[Pengemarkedet]:[Banksektoren]])</f>
        <v>-0.11844876547867542</v>
      </c>
    </row>
    <row r="738" spans="1:8" x14ac:dyDescent="0.25">
      <c r="A738" s="6">
        <v>42757</v>
      </c>
      <c r="B738" s="49">
        <v>6.7196245697289964E-2</v>
      </c>
      <c r="C738" s="49">
        <v>3.681526251856454E-2</v>
      </c>
      <c r="D738" s="49">
        <v>3.2465543826754685E-2</v>
      </c>
      <c r="E738" s="49">
        <v>4.8541006146600771E-2</v>
      </c>
      <c r="F738" s="49">
        <v>3.0600815418076535E-2</v>
      </c>
      <c r="G738" s="49">
        <v>4.8969479224675989E-2</v>
      </c>
      <c r="H738" s="49">
        <f>+CCB_CISS__2[[#This Row],[Indikator]]-SUM(CCB_CISS__2[[#This Row],[Pengemarkedet]:[Banksektoren]])</f>
        <v>-0.13019586143738254</v>
      </c>
    </row>
    <row r="739" spans="1:8" x14ac:dyDescent="0.25">
      <c r="A739" s="6">
        <v>42764</v>
      </c>
      <c r="B739" s="49">
        <v>7.1524837152892679E-2</v>
      </c>
      <c r="C739" s="49">
        <v>3.8551855267772606E-2</v>
      </c>
      <c r="D739" s="49">
        <v>3.5015141651555087E-2</v>
      </c>
      <c r="E739" s="49">
        <v>5.549250010353747E-2</v>
      </c>
      <c r="F739" s="49">
        <v>3.459413999033676E-2</v>
      </c>
      <c r="G739" s="49">
        <v>4.8583999099737471E-2</v>
      </c>
      <c r="H739" s="49">
        <f>+CCB_CISS__2[[#This Row],[Indikator]]-SUM(CCB_CISS__2[[#This Row],[Pengemarkedet]:[Banksektoren]])</f>
        <v>-0.14071279896004671</v>
      </c>
    </row>
    <row r="740" spans="1:8" x14ac:dyDescent="0.25">
      <c r="A740" s="6">
        <v>42771</v>
      </c>
      <c r="B740" s="49">
        <v>7.5683267599883919E-2</v>
      </c>
      <c r="C740" s="49">
        <v>4.1639667828854317E-2</v>
      </c>
      <c r="D740" s="49">
        <v>3.719944374314435E-2</v>
      </c>
      <c r="E740" s="49">
        <v>6.410885185434699E-2</v>
      </c>
      <c r="F740" s="49">
        <v>3.7318560136680091E-2</v>
      </c>
      <c r="G740" s="49">
        <v>5.1881639068246811E-2</v>
      </c>
      <c r="H740" s="49">
        <f>+CCB_CISS__2[[#This Row],[Indikator]]-SUM(CCB_CISS__2[[#This Row],[Pengemarkedet]:[Banksektoren]])</f>
        <v>-0.15646489503138861</v>
      </c>
    </row>
    <row r="741" spans="1:8" x14ac:dyDescent="0.25">
      <c r="A741" s="6">
        <v>42778</v>
      </c>
      <c r="B741" s="49">
        <v>7.0334548637268818E-2</v>
      </c>
      <c r="C741" s="49">
        <v>4.1834782771882052E-2</v>
      </c>
      <c r="D741" s="49">
        <v>3.9221426136193942E-2</v>
      </c>
      <c r="E741" s="49">
        <v>6.6513037296862199E-2</v>
      </c>
      <c r="F741" s="49">
        <v>3.3251645246837588E-2</v>
      </c>
      <c r="G741" s="49">
        <v>4.4788254730582712E-2</v>
      </c>
      <c r="H741" s="49">
        <f>+CCB_CISS__2[[#This Row],[Indikator]]-SUM(CCB_CISS__2[[#This Row],[Pengemarkedet]:[Banksektoren]])</f>
        <v>-0.15527459754508965</v>
      </c>
    </row>
    <row r="742" spans="1:8" x14ac:dyDescent="0.25">
      <c r="A742" s="6">
        <v>42785</v>
      </c>
      <c r="B742" s="49">
        <v>6.4020629848959981E-2</v>
      </c>
      <c r="C742" s="49">
        <v>3.8706259171318855E-2</v>
      </c>
      <c r="D742" s="49">
        <v>3.7112002411171602E-2</v>
      </c>
      <c r="E742" s="49">
        <v>6.977839959200148E-2</v>
      </c>
      <c r="F742" s="49">
        <v>2.6335514729614446E-2</v>
      </c>
      <c r="G742" s="49">
        <v>3.5385018124000314E-2</v>
      </c>
      <c r="H742" s="49">
        <f>+CCB_CISS__2[[#This Row],[Indikator]]-SUM(CCB_CISS__2[[#This Row],[Pengemarkedet]:[Banksektoren]])</f>
        <v>-0.14329656417914674</v>
      </c>
    </row>
    <row r="743" spans="1:8" x14ac:dyDescent="0.25">
      <c r="A743" s="6">
        <v>42792</v>
      </c>
      <c r="B743" s="49">
        <v>6.586365868672156E-2</v>
      </c>
      <c r="C743" s="49">
        <v>3.862176179430199E-2</v>
      </c>
      <c r="D743" s="49">
        <v>3.8234449119395414E-2</v>
      </c>
      <c r="E743" s="49">
        <v>7.4520972776270622E-2</v>
      </c>
      <c r="F743" s="49">
        <v>2.9002342943710679E-2</v>
      </c>
      <c r="G743" s="49">
        <v>4.2153262492231156E-2</v>
      </c>
      <c r="H743" s="49">
        <f>+CCB_CISS__2[[#This Row],[Indikator]]-SUM(CCB_CISS__2[[#This Row],[Pengemarkedet]:[Banksektoren]])</f>
        <v>-0.15666913043918829</v>
      </c>
    </row>
    <row r="744" spans="1:8" x14ac:dyDescent="0.25">
      <c r="A744" s="6">
        <v>42799</v>
      </c>
      <c r="B744" s="49">
        <v>5.8704677837275954E-2</v>
      </c>
      <c r="C744" s="49">
        <v>3.4569462842471574E-2</v>
      </c>
      <c r="D744" s="49">
        <v>3.5835187953575924E-2</v>
      </c>
      <c r="E744" s="49">
        <v>6.7462247167051265E-2</v>
      </c>
      <c r="F744" s="49">
        <v>2.8281799701040507E-2</v>
      </c>
      <c r="G744" s="49">
        <v>3.6833879922512795E-2</v>
      </c>
      <c r="H744" s="49">
        <f>+CCB_CISS__2[[#This Row],[Indikator]]-SUM(CCB_CISS__2[[#This Row],[Pengemarkedet]:[Banksektoren]])</f>
        <v>-0.1442778997493761</v>
      </c>
    </row>
    <row r="745" spans="1:8" x14ac:dyDescent="0.25">
      <c r="A745" s="6">
        <v>42806</v>
      </c>
      <c r="B745" s="49">
        <v>5.6548831347314109E-2</v>
      </c>
      <c r="C745" s="49">
        <v>3.2493874535065317E-2</v>
      </c>
      <c r="D745" s="49">
        <v>3.6096230175488672E-2</v>
      </c>
      <c r="E745" s="49">
        <v>6.4641194720292922E-2</v>
      </c>
      <c r="F745" s="49">
        <v>3.0182990916706169E-2</v>
      </c>
      <c r="G745" s="49">
        <v>3.7609501542939579E-2</v>
      </c>
      <c r="H745" s="49">
        <f>+CCB_CISS__2[[#This Row],[Indikator]]-SUM(CCB_CISS__2[[#This Row],[Pengemarkedet]:[Banksektoren]])</f>
        <v>-0.14447496054317854</v>
      </c>
    </row>
    <row r="746" spans="1:8" x14ac:dyDescent="0.25">
      <c r="A746" s="6">
        <v>42813</v>
      </c>
      <c r="B746" s="49">
        <v>5.732755191676904E-2</v>
      </c>
      <c r="C746" s="49">
        <v>3.3107603398016008E-2</v>
      </c>
      <c r="D746" s="49">
        <v>3.5118399275090667E-2</v>
      </c>
      <c r="E746" s="49">
        <v>6.5682148992270734E-2</v>
      </c>
      <c r="F746" s="49">
        <v>3.3628505771600994E-2</v>
      </c>
      <c r="G746" s="49">
        <v>4.6547776204873881E-2</v>
      </c>
      <c r="H746" s="49">
        <f>+CCB_CISS__2[[#This Row],[Indikator]]-SUM(CCB_CISS__2[[#This Row],[Pengemarkedet]:[Banksektoren]])</f>
        <v>-0.15675688172508323</v>
      </c>
    </row>
    <row r="747" spans="1:8" x14ac:dyDescent="0.25">
      <c r="A747" s="6">
        <v>42820</v>
      </c>
      <c r="B747" s="49">
        <v>5.1428965947838218E-2</v>
      </c>
      <c r="C747" s="49">
        <v>3.1166108010163937E-2</v>
      </c>
      <c r="D747" s="49">
        <v>3.0914759807863894E-2</v>
      </c>
      <c r="E747" s="49">
        <v>6.3789878927316343E-2</v>
      </c>
      <c r="F747" s="49">
        <v>2.9227404087613783E-2</v>
      </c>
      <c r="G747" s="49">
        <v>4.4457482171460214E-2</v>
      </c>
      <c r="H747" s="49">
        <f>+CCB_CISS__2[[#This Row],[Indikator]]-SUM(CCB_CISS__2[[#This Row],[Pengemarkedet]:[Banksektoren]])</f>
        <v>-0.14812666705657998</v>
      </c>
    </row>
    <row r="748" spans="1:8" x14ac:dyDescent="0.25">
      <c r="A748" s="6">
        <v>42827</v>
      </c>
      <c r="B748" s="49">
        <v>4.7906145447961013E-2</v>
      </c>
      <c r="C748" s="49">
        <v>2.9366030474460326E-2</v>
      </c>
      <c r="D748" s="49">
        <v>2.7163660598253304E-2</v>
      </c>
      <c r="E748" s="49">
        <v>5.9783579784349838E-2</v>
      </c>
      <c r="F748" s="49">
        <v>2.8182282931909535E-2</v>
      </c>
      <c r="G748" s="49">
        <v>4.5289287583335058E-2</v>
      </c>
      <c r="H748" s="49">
        <f>+CCB_CISS__2[[#This Row],[Indikator]]-SUM(CCB_CISS__2[[#This Row],[Pengemarkedet]:[Banksektoren]])</f>
        <v>-0.14187869592434704</v>
      </c>
    </row>
    <row r="749" spans="1:8" x14ac:dyDescent="0.25">
      <c r="A749" s="6">
        <v>42834</v>
      </c>
      <c r="B749" s="49">
        <v>4.5856999870224555E-2</v>
      </c>
      <c r="C749" s="49">
        <v>2.8460118507701925E-2</v>
      </c>
      <c r="D749" s="49">
        <v>2.4287532265090037E-2</v>
      </c>
      <c r="E749" s="49">
        <v>5.7605657095802662E-2</v>
      </c>
      <c r="F749" s="49">
        <v>2.6412267838037424E-2</v>
      </c>
      <c r="G749" s="49">
        <v>4.6206668995483653E-2</v>
      </c>
      <c r="H749" s="49">
        <f>+CCB_CISS__2[[#This Row],[Indikator]]-SUM(CCB_CISS__2[[#This Row],[Pengemarkedet]:[Banksektoren]])</f>
        <v>-0.13711524483189114</v>
      </c>
    </row>
    <row r="750" spans="1:8" x14ac:dyDescent="0.25">
      <c r="A750" s="6">
        <v>42841</v>
      </c>
      <c r="B750" s="49">
        <v>4.277268844035477E-2</v>
      </c>
      <c r="C750" s="49">
        <v>2.6104716699866696E-2</v>
      </c>
      <c r="D750" s="49">
        <v>2.1981008559292883E-2</v>
      </c>
      <c r="E750" s="49">
        <v>4.9760224804470801E-2</v>
      </c>
      <c r="F750" s="49">
        <v>2.0598754166679577E-2</v>
      </c>
      <c r="G750" s="49">
        <v>4.0865106531149921E-2</v>
      </c>
      <c r="H750" s="49">
        <f>+CCB_CISS__2[[#This Row],[Indikator]]-SUM(CCB_CISS__2[[#This Row],[Pengemarkedet]:[Banksektoren]])</f>
        <v>-0.11653712232110509</v>
      </c>
    </row>
    <row r="751" spans="1:8" x14ac:dyDescent="0.25">
      <c r="A751" s="6">
        <v>42848</v>
      </c>
      <c r="B751" s="49">
        <v>4.7662046452707524E-2</v>
      </c>
      <c r="C751" s="49">
        <v>2.5681984494294839E-2</v>
      </c>
      <c r="D751" s="49">
        <v>2.3475511863071223E-2</v>
      </c>
      <c r="E751" s="49">
        <v>4.7487334283626462E-2</v>
      </c>
      <c r="F751" s="49">
        <v>2.0939503307048073E-2</v>
      </c>
      <c r="G751" s="49">
        <v>3.745737085714837E-2</v>
      </c>
      <c r="H751" s="49">
        <f>+CCB_CISS__2[[#This Row],[Indikator]]-SUM(CCB_CISS__2[[#This Row],[Pengemarkedet]:[Banksektoren]])</f>
        <v>-0.10737965835248145</v>
      </c>
    </row>
    <row r="752" spans="1:8" x14ac:dyDescent="0.25">
      <c r="A752" s="6">
        <v>42855</v>
      </c>
      <c r="B752" s="49">
        <v>6.6963359796475316E-2</v>
      </c>
      <c r="C752" s="49">
        <v>2.912890399164781E-2</v>
      </c>
      <c r="D752" s="49">
        <v>2.9330184190142071E-2</v>
      </c>
      <c r="E752" s="49">
        <v>5.9445302760670747E-2</v>
      </c>
      <c r="F752" s="49">
        <v>2.9144330704349339E-2</v>
      </c>
      <c r="G752" s="49">
        <v>5.0782425383406202E-2</v>
      </c>
      <c r="H752" s="49">
        <f>+CCB_CISS__2[[#This Row],[Indikator]]-SUM(CCB_CISS__2[[#This Row],[Pengemarkedet]:[Banksektoren]])</f>
        <v>-0.13086778723374087</v>
      </c>
    </row>
    <row r="753" spans="1:8" x14ac:dyDescent="0.25">
      <c r="A753" s="6">
        <v>42862</v>
      </c>
      <c r="B753" s="49">
        <v>6.8709161471827693E-2</v>
      </c>
      <c r="C753" s="49">
        <v>2.930616263245411E-2</v>
      </c>
      <c r="D753" s="49">
        <v>2.7983335470530418E-2</v>
      </c>
      <c r="E753" s="49">
        <v>5.7832979831234324E-2</v>
      </c>
      <c r="F753" s="49">
        <v>2.9805852542129498E-2</v>
      </c>
      <c r="G753" s="49">
        <v>4.7532580428713084E-2</v>
      </c>
      <c r="H753" s="49">
        <f>+CCB_CISS__2[[#This Row],[Indikator]]-SUM(CCB_CISS__2[[#This Row],[Pengemarkedet]:[Banksektoren]])</f>
        <v>-0.12375174943323373</v>
      </c>
    </row>
    <row r="754" spans="1:8" x14ac:dyDescent="0.25">
      <c r="A754" s="6">
        <v>42869</v>
      </c>
      <c r="B754" s="49">
        <v>7.0945352515658242E-2</v>
      </c>
      <c r="C754" s="49">
        <v>2.9237555752894356E-2</v>
      </c>
      <c r="D754" s="49">
        <v>2.8755530654096886E-2</v>
      </c>
      <c r="E754" s="49">
        <v>5.9716032297506105E-2</v>
      </c>
      <c r="F754" s="49">
        <v>3.2302507230772479E-2</v>
      </c>
      <c r="G754" s="49">
        <v>4.3543397728048237E-2</v>
      </c>
      <c r="H754" s="49">
        <f>+CCB_CISS__2[[#This Row],[Indikator]]-SUM(CCB_CISS__2[[#This Row],[Pengemarkedet]:[Banksektoren]])</f>
        <v>-0.12260967114765985</v>
      </c>
    </row>
    <row r="755" spans="1:8" x14ac:dyDescent="0.25">
      <c r="A755" s="6">
        <v>42876</v>
      </c>
      <c r="B755" s="49">
        <v>7.6937603961706624E-2</v>
      </c>
      <c r="C755" s="49">
        <v>2.8972628271840859E-2</v>
      </c>
      <c r="D755" s="49">
        <v>2.9519190913233545E-2</v>
      </c>
      <c r="E755" s="49">
        <v>6.0001769938648752E-2</v>
      </c>
      <c r="F755" s="49">
        <v>3.7959502434169498E-2</v>
      </c>
      <c r="G755" s="49">
        <v>4.5388077830963304E-2</v>
      </c>
      <c r="H755" s="49">
        <f>+CCB_CISS__2[[#This Row],[Indikator]]-SUM(CCB_CISS__2[[#This Row],[Pengemarkedet]:[Banksektoren]])</f>
        <v>-0.12490356542714934</v>
      </c>
    </row>
    <row r="756" spans="1:8" x14ac:dyDescent="0.25">
      <c r="A756" s="6">
        <v>42883</v>
      </c>
      <c r="B756" s="49">
        <v>5.7991066634491092E-2</v>
      </c>
      <c r="C756" s="49">
        <v>2.435294180597667E-2</v>
      </c>
      <c r="D756" s="49">
        <v>2.193340061939069E-2</v>
      </c>
      <c r="E756" s="49">
        <v>4.3853630287018462E-2</v>
      </c>
      <c r="F756" s="49">
        <v>2.5816337735117944E-2</v>
      </c>
      <c r="G756" s="49">
        <v>2.7477192899565139E-2</v>
      </c>
      <c r="H756" s="49">
        <f>+CCB_CISS__2[[#This Row],[Indikator]]-SUM(CCB_CISS__2[[#This Row],[Pengemarkedet]:[Banksektoren]])</f>
        <v>-8.5442436712577827E-2</v>
      </c>
    </row>
    <row r="757" spans="1:8" x14ac:dyDescent="0.25">
      <c r="A757" s="6">
        <v>42890</v>
      </c>
      <c r="B757" s="49">
        <v>6.2839636942145477E-2</v>
      </c>
      <c r="C757" s="49">
        <v>2.4685921192785034E-2</v>
      </c>
      <c r="D757" s="49">
        <v>2.1957707046602479E-2</v>
      </c>
      <c r="E757" s="49">
        <v>4.5320215443503273E-2</v>
      </c>
      <c r="F757" s="49">
        <v>2.4683726878451384E-2</v>
      </c>
      <c r="G757" s="49">
        <v>3.0234134770654168E-2</v>
      </c>
      <c r="H757" s="49">
        <f>+CCB_CISS__2[[#This Row],[Indikator]]-SUM(CCB_CISS__2[[#This Row],[Pengemarkedet]:[Banksektoren]])</f>
        <v>-8.4042068389850871E-2</v>
      </c>
    </row>
    <row r="758" spans="1:8" x14ac:dyDescent="0.25">
      <c r="A758" s="6">
        <v>42897</v>
      </c>
      <c r="B758" s="49">
        <v>6.5312159176596163E-2</v>
      </c>
      <c r="C758" s="49">
        <v>2.4850286114747117E-2</v>
      </c>
      <c r="D758" s="49">
        <v>2.0957194954355256E-2</v>
      </c>
      <c r="E758" s="49">
        <v>4.6778186360388031E-2</v>
      </c>
      <c r="F758" s="49">
        <v>2.4532749026441893E-2</v>
      </c>
      <c r="G758" s="49">
        <v>3.1321332615841933E-2</v>
      </c>
      <c r="H758" s="49">
        <f>+CCB_CISS__2[[#This Row],[Indikator]]-SUM(CCB_CISS__2[[#This Row],[Pengemarkedet]:[Banksektoren]])</f>
        <v>-8.3127589895178072E-2</v>
      </c>
    </row>
    <row r="759" spans="1:8" x14ac:dyDescent="0.25">
      <c r="A759" s="6">
        <v>42904</v>
      </c>
      <c r="B759" s="49">
        <v>6.2276923143660866E-2</v>
      </c>
      <c r="C759" s="49">
        <v>2.4036069739006429E-2</v>
      </c>
      <c r="D759" s="49">
        <v>1.8463377875836639E-2</v>
      </c>
      <c r="E759" s="49">
        <v>4.2745860747215252E-2</v>
      </c>
      <c r="F759" s="49">
        <v>2.0073495769005092E-2</v>
      </c>
      <c r="G759" s="49">
        <v>2.7233064892295714E-2</v>
      </c>
      <c r="H759" s="49">
        <f>+CCB_CISS__2[[#This Row],[Indikator]]-SUM(CCB_CISS__2[[#This Row],[Pengemarkedet]:[Banksektoren]])</f>
        <v>-7.0274945879698264E-2</v>
      </c>
    </row>
    <row r="760" spans="1:8" x14ac:dyDescent="0.25">
      <c r="A760" s="6">
        <v>42911</v>
      </c>
      <c r="B760" s="49">
        <v>6.3628913320760455E-2</v>
      </c>
      <c r="C760" s="49">
        <v>2.4063525883792233E-2</v>
      </c>
      <c r="D760" s="49">
        <v>1.7967392624129268E-2</v>
      </c>
      <c r="E760" s="49">
        <v>3.989122246271435E-2</v>
      </c>
      <c r="F760" s="49">
        <v>1.8356781876137009E-2</v>
      </c>
      <c r="G760" s="49">
        <v>3.0125621889499136E-2</v>
      </c>
      <c r="H760" s="49">
        <f>+CCB_CISS__2[[#This Row],[Indikator]]-SUM(CCB_CISS__2[[#This Row],[Pengemarkedet]:[Banksektoren]])</f>
        <v>-6.6775631415511544E-2</v>
      </c>
    </row>
    <row r="761" spans="1:8" x14ac:dyDescent="0.25">
      <c r="A761" s="6">
        <v>42918</v>
      </c>
      <c r="B761" s="49">
        <v>7.1008836547582124E-2</v>
      </c>
      <c r="C761" s="49">
        <v>2.4211344898577045E-2</v>
      </c>
      <c r="D761" s="49">
        <v>2.1220573555672133E-2</v>
      </c>
      <c r="E761" s="49">
        <v>3.7038122238889998E-2</v>
      </c>
      <c r="F761" s="49">
        <v>2.2591620271577469E-2</v>
      </c>
      <c r="G761" s="49">
        <v>2.9619894037555508E-2</v>
      </c>
      <c r="H761" s="49">
        <f>+CCB_CISS__2[[#This Row],[Indikator]]-SUM(CCB_CISS__2[[#This Row],[Pengemarkedet]:[Banksektoren]])</f>
        <v>-6.3672718454690011E-2</v>
      </c>
    </row>
    <row r="762" spans="1:8" x14ac:dyDescent="0.25">
      <c r="A762" s="6">
        <v>42925</v>
      </c>
      <c r="B762" s="49">
        <v>7.2124842930169908E-2</v>
      </c>
      <c r="C762" s="49">
        <v>2.3627757457516444E-2</v>
      </c>
      <c r="D762" s="49">
        <v>2.3202914406293629E-2</v>
      </c>
      <c r="E762" s="49">
        <v>3.3163008349819618E-2</v>
      </c>
      <c r="F762" s="49">
        <v>2.0942996199907395E-2</v>
      </c>
      <c r="G762" s="49">
        <v>2.933836290736333E-2</v>
      </c>
      <c r="H762" s="49">
        <f>+CCB_CISS__2[[#This Row],[Indikator]]-SUM(CCB_CISS__2[[#This Row],[Pengemarkedet]:[Banksektoren]])</f>
        <v>-5.8150196390730491E-2</v>
      </c>
    </row>
    <row r="763" spans="1:8" x14ac:dyDescent="0.25">
      <c r="A763" s="6">
        <v>42932</v>
      </c>
      <c r="B763" s="49">
        <v>7.1079834433869615E-2</v>
      </c>
      <c r="C763" s="49">
        <v>2.2200205448396126E-2</v>
      </c>
      <c r="D763" s="49">
        <v>2.2047929571833411E-2</v>
      </c>
      <c r="E763" s="49">
        <v>2.8520261579298118E-2</v>
      </c>
      <c r="F763" s="49">
        <v>2.1341007162171261E-2</v>
      </c>
      <c r="G763" s="49">
        <v>2.6927408862390968E-2</v>
      </c>
      <c r="H763" s="49">
        <f>+CCB_CISS__2[[#This Row],[Indikator]]-SUM(CCB_CISS__2[[#This Row],[Pengemarkedet]:[Banksektoren]])</f>
        <v>-4.9956978190220255E-2</v>
      </c>
    </row>
    <row r="764" spans="1:8" x14ac:dyDescent="0.25">
      <c r="A764" s="6">
        <v>42939</v>
      </c>
      <c r="B764" s="49">
        <v>8.4812701430236503E-2</v>
      </c>
      <c r="C764" s="49">
        <v>2.4042255245660494E-2</v>
      </c>
      <c r="D764" s="49">
        <v>2.4410800401935311E-2</v>
      </c>
      <c r="E764" s="49">
        <v>3.1142627393128508E-2</v>
      </c>
      <c r="F764" s="49">
        <v>3.0885860555994963E-2</v>
      </c>
      <c r="G764" s="49">
        <v>3.4100920778328235E-2</v>
      </c>
      <c r="H764" s="49">
        <f>+CCB_CISS__2[[#This Row],[Indikator]]-SUM(CCB_CISS__2[[#This Row],[Pengemarkedet]:[Banksektoren]])</f>
        <v>-5.9769762944811011E-2</v>
      </c>
    </row>
    <row r="765" spans="1:8" x14ac:dyDescent="0.25">
      <c r="A765" s="6">
        <v>42946</v>
      </c>
      <c r="B765" s="49">
        <v>7.8218865978039342E-2</v>
      </c>
      <c r="C765" s="49">
        <v>2.2308756021286416E-2</v>
      </c>
      <c r="D765" s="49">
        <v>2.1254093227298116E-2</v>
      </c>
      <c r="E765" s="49">
        <v>2.6903507163584771E-2</v>
      </c>
      <c r="F765" s="49">
        <v>2.648451198309381E-2</v>
      </c>
      <c r="G765" s="49">
        <v>3.3938008012266721E-2</v>
      </c>
      <c r="H765" s="49">
        <f>+CCB_CISS__2[[#This Row],[Indikator]]-SUM(CCB_CISS__2[[#This Row],[Pengemarkedet]:[Banksektoren]])</f>
        <v>-5.2670010429490488E-2</v>
      </c>
    </row>
    <row r="766" spans="1:8" x14ac:dyDescent="0.25">
      <c r="A766" s="6">
        <v>42953</v>
      </c>
      <c r="B766" s="49">
        <v>8.1162164393341757E-2</v>
      </c>
      <c r="C766" s="49">
        <v>2.2653456284898486E-2</v>
      </c>
      <c r="D766" s="49">
        <v>2.0308267444274691E-2</v>
      </c>
      <c r="E766" s="49">
        <v>2.6398164534166994E-2</v>
      </c>
      <c r="F766" s="49">
        <v>2.8242001233160431E-2</v>
      </c>
      <c r="G766" s="49">
        <v>3.6537691451941162E-2</v>
      </c>
      <c r="H766" s="49">
        <f>+CCB_CISS__2[[#This Row],[Indikator]]-SUM(CCB_CISS__2[[#This Row],[Pengemarkedet]:[Banksektoren]])</f>
        <v>-5.2977416555099993E-2</v>
      </c>
    </row>
    <row r="767" spans="1:8" x14ac:dyDescent="0.25">
      <c r="A767" s="6">
        <v>42960</v>
      </c>
      <c r="B767" s="49">
        <v>8.1130643192405677E-2</v>
      </c>
      <c r="C767" s="49">
        <v>2.2431531698112232E-2</v>
      </c>
      <c r="D767" s="49">
        <v>1.9875144695223092E-2</v>
      </c>
      <c r="E767" s="49">
        <v>2.7508671801009021E-2</v>
      </c>
      <c r="F767" s="49">
        <v>2.2954405616744469E-2</v>
      </c>
      <c r="G767" s="49">
        <v>3.771070511071279E-2</v>
      </c>
      <c r="H767" s="49">
        <f>+CCB_CISS__2[[#This Row],[Indikator]]-SUM(CCB_CISS__2[[#This Row],[Pengemarkedet]:[Banksektoren]])</f>
        <v>-4.9349815729395924E-2</v>
      </c>
    </row>
    <row r="768" spans="1:8" x14ac:dyDescent="0.25">
      <c r="A768" s="6">
        <v>42967</v>
      </c>
      <c r="B768" s="49">
        <v>7.0284266589073843E-2</v>
      </c>
      <c r="C768" s="49">
        <v>1.9991163586118282E-2</v>
      </c>
      <c r="D768" s="49">
        <v>1.800639748306556E-2</v>
      </c>
      <c r="E768" s="49">
        <v>2.3935346987534533E-2</v>
      </c>
      <c r="F768" s="49">
        <v>1.596366273417911E-2</v>
      </c>
      <c r="G768" s="49">
        <v>2.9675415640916115E-2</v>
      </c>
      <c r="H768" s="49">
        <f>+CCB_CISS__2[[#This Row],[Indikator]]-SUM(CCB_CISS__2[[#This Row],[Pengemarkedet]:[Banksektoren]])</f>
        <v>-3.728771984273975E-2</v>
      </c>
    </row>
    <row r="769" spans="1:8" x14ac:dyDescent="0.25">
      <c r="A769" s="6">
        <v>42974</v>
      </c>
      <c r="B769" s="49">
        <v>7.0883120982825884E-2</v>
      </c>
      <c r="C769" s="49">
        <v>2.1152623267774725E-2</v>
      </c>
      <c r="D769" s="49">
        <v>1.6441724575684109E-2</v>
      </c>
      <c r="E769" s="49">
        <v>2.3158682744928088E-2</v>
      </c>
      <c r="F769" s="49">
        <v>1.5764571048352809E-2</v>
      </c>
      <c r="G769" s="49">
        <v>2.8410915612154683E-2</v>
      </c>
      <c r="H769" s="49">
        <f>+CCB_CISS__2[[#This Row],[Indikator]]-SUM(CCB_CISS__2[[#This Row],[Pengemarkedet]:[Banksektoren]])</f>
        <v>-3.4045396266068534E-2</v>
      </c>
    </row>
    <row r="770" spans="1:8" x14ac:dyDescent="0.25">
      <c r="A770" s="6">
        <v>42981</v>
      </c>
      <c r="B770" s="49">
        <v>7.2724830468437959E-2</v>
      </c>
      <c r="C770" s="49">
        <v>2.0501711200199425E-2</v>
      </c>
      <c r="D770" s="49">
        <v>1.7324382243755782E-2</v>
      </c>
      <c r="E770" s="49">
        <v>2.3693624130165052E-2</v>
      </c>
      <c r="F770" s="49">
        <v>1.6900297563731626E-2</v>
      </c>
      <c r="G770" s="49">
        <v>2.6827394616917497E-2</v>
      </c>
      <c r="H770" s="49">
        <f>+CCB_CISS__2[[#This Row],[Indikator]]-SUM(CCB_CISS__2[[#This Row],[Pengemarkedet]:[Banksektoren]])</f>
        <v>-3.2522579286331427E-2</v>
      </c>
    </row>
    <row r="771" spans="1:8" x14ac:dyDescent="0.25">
      <c r="A771" s="6">
        <v>42988</v>
      </c>
      <c r="B771" s="49">
        <v>7.5654334816273872E-2</v>
      </c>
      <c r="C771" s="49">
        <v>2.0681050559717112E-2</v>
      </c>
      <c r="D771" s="49">
        <v>1.7672478801462138E-2</v>
      </c>
      <c r="E771" s="49">
        <v>2.1621144631802963E-2</v>
      </c>
      <c r="F771" s="49">
        <v>1.9096454336943514E-2</v>
      </c>
      <c r="G771" s="49">
        <v>2.8567741084701979E-2</v>
      </c>
      <c r="H771" s="49">
        <f>+CCB_CISS__2[[#This Row],[Indikator]]-SUM(CCB_CISS__2[[#This Row],[Pengemarkedet]:[Banksektoren]])</f>
        <v>-3.1984534598353834E-2</v>
      </c>
    </row>
    <row r="772" spans="1:8" x14ac:dyDescent="0.25">
      <c r="A772" s="6">
        <v>42995</v>
      </c>
      <c r="B772" s="49">
        <v>8.9671803403435404E-2</v>
      </c>
      <c r="C772" s="49">
        <v>2.3668056409752267E-2</v>
      </c>
      <c r="D772" s="49">
        <v>1.9452892325344879E-2</v>
      </c>
      <c r="E772" s="49">
        <v>2.8254955170156332E-2</v>
      </c>
      <c r="F772" s="49">
        <v>2.3860565457468438E-2</v>
      </c>
      <c r="G772" s="49">
        <v>3.2477114021221387E-2</v>
      </c>
      <c r="H772" s="49">
        <f>+CCB_CISS__2[[#This Row],[Indikator]]-SUM(CCB_CISS__2[[#This Row],[Pengemarkedet]:[Banksektoren]])</f>
        <v>-3.8041779980507881E-2</v>
      </c>
    </row>
    <row r="773" spans="1:8" x14ac:dyDescent="0.25">
      <c r="A773" s="6">
        <v>43002</v>
      </c>
      <c r="B773" s="49">
        <v>8.6390009641097276E-2</v>
      </c>
      <c r="C773" s="49">
        <v>2.2077916894156089E-2</v>
      </c>
      <c r="D773" s="49">
        <v>1.9077298263556839E-2</v>
      </c>
      <c r="E773" s="49">
        <v>2.4759611748313138E-2</v>
      </c>
      <c r="F773" s="49">
        <v>2.4186189390772415E-2</v>
      </c>
      <c r="G773" s="49">
        <v>3.2128884230832176E-2</v>
      </c>
      <c r="H773" s="49">
        <f>+CCB_CISS__2[[#This Row],[Indikator]]-SUM(CCB_CISS__2[[#This Row],[Pengemarkedet]:[Banksektoren]])</f>
        <v>-3.5839890886533388E-2</v>
      </c>
    </row>
    <row r="774" spans="1:8" x14ac:dyDescent="0.25">
      <c r="A774" s="6">
        <v>43009</v>
      </c>
      <c r="B774" s="49">
        <v>8.4014519598986495E-2</v>
      </c>
      <c r="C774" s="49">
        <v>2.1283803117324758E-2</v>
      </c>
      <c r="D774" s="49">
        <v>1.7739466394050798E-2</v>
      </c>
      <c r="E774" s="49">
        <v>2.365052877443025E-2</v>
      </c>
      <c r="F774" s="49">
        <v>2.4253769371118304E-2</v>
      </c>
      <c r="G774" s="49">
        <v>3.1672054450186518E-2</v>
      </c>
      <c r="H774" s="49">
        <f>+CCB_CISS__2[[#This Row],[Indikator]]-SUM(CCB_CISS__2[[#This Row],[Pengemarkedet]:[Banksektoren]])</f>
        <v>-3.4585102508124133E-2</v>
      </c>
    </row>
    <row r="775" spans="1:8" x14ac:dyDescent="0.25">
      <c r="A775" s="6">
        <v>43016</v>
      </c>
      <c r="B775" s="49">
        <v>7.6541359955588792E-2</v>
      </c>
      <c r="C775" s="49">
        <v>1.9165826330097942E-2</v>
      </c>
      <c r="D775" s="49">
        <v>1.6851442901530057E-2</v>
      </c>
      <c r="E775" s="49">
        <v>2.0401100044585965E-2</v>
      </c>
      <c r="F775" s="49">
        <v>2.393518029677837E-2</v>
      </c>
      <c r="G775" s="49">
        <v>2.7825574017314128E-2</v>
      </c>
      <c r="H775" s="49">
        <f>+CCB_CISS__2[[#This Row],[Indikator]]-SUM(CCB_CISS__2[[#This Row],[Pengemarkedet]:[Banksektoren]])</f>
        <v>-3.1637763634717667E-2</v>
      </c>
    </row>
    <row r="776" spans="1:8" x14ac:dyDescent="0.25">
      <c r="A776" s="6">
        <v>43023</v>
      </c>
      <c r="B776" s="49">
        <v>6.489162937267548E-2</v>
      </c>
      <c r="C776" s="49">
        <v>1.5675006607333654E-2</v>
      </c>
      <c r="D776" s="49">
        <v>1.5300424822072603E-2</v>
      </c>
      <c r="E776" s="49">
        <v>1.4975769963148623E-2</v>
      </c>
      <c r="F776" s="49">
        <v>1.9227827052421868E-2</v>
      </c>
      <c r="G776" s="49">
        <v>2.4166739785337954E-2</v>
      </c>
      <c r="H776" s="49">
        <f>+CCB_CISS__2[[#This Row],[Indikator]]-SUM(CCB_CISS__2[[#This Row],[Pengemarkedet]:[Banksektoren]])</f>
        <v>-2.4454138857639224E-2</v>
      </c>
    </row>
    <row r="777" spans="1:8" x14ac:dyDescent="0.25">
      <c r="A777" s="6">
        <v>43030</v>
      </c>
      <c r="B777" s="49">
        <v>6.9552862105878521E-2</v>
      </c>
      <c r="C777" s="49">
        <v>1.5051097374586639E-2</v>
      </c>
      <c r="D777" s="49">
        <v>1.6898560772493069E-2</v>
      </c>
      <c r="E777" s="49">
        <v>1.7613691049587717E-2</v>
      </c>
      <c r="F777" s="49">
        <v>1.9789713935241725E-2</v>
      </c>
      <c r="G777" s="49">
        <v>2.4700373546604738E-2</v>
      </c>
      <c r="H777" s="49">
        <f>+CCB_CISS__2[[#This Row],[Indikator]]-SUM(CCB_CISS__2[[#This Row],[Pengemarkedet]:[Banksektoren]])</f>
        <v>-2.4500574572635353E-2</v>
      </c>
    </row>
    <row r="778" spans="1:8" x14ac:dyDescent="0.25">
      <c r="A778" s="6">
        <v>43037</v>
      </c>
      <c r="B778" s="49">
        <v>8.4255804344941704E-2</v>
      </c>
      <c r="C778" s="49">
        <v>1.6972463872239392E-2</v>
      </c>
      <c r="D778" s="49">
        <v>1.9649580007664567E-2</v>
      </c>
      <c r="E778" s="49">
        <v>1.7299799857453346E-2</v>
      </c>
      <c r="F778" s="49">
        <v>2.2482823614611389E-2</v>
      </c>
      <c r="G778" s="49">
        <v>3.5504982661317325E-2</v>
      </c>
      <c r="H778" s="49">
        <f>+CCB_CISS__2[[#This Row],[Indikator]]-SUM(CCB_CISS__2[[#This Row],[Pengemarkedet]:[Banksektoren]])</f>
        <v>-2.7653845668344321E-2</v>
      </c>
    </row>
    <row r="779" spans="1:8" x14ac:dyDescent="0.25">
      <c r="A779" s="6">
        <v>43044</v>
      </c>
      <c r="B779" s="49">
        <v>9.3092470333462352E-2</v>
      </c>
      <c r="C779" s="49">
        <v>1.8847288005637019E-2</v>
      </c>
      <c r="D779" s="49">
        <v>1.9867384697742074E-2</v>
      </c>
      <c r="E779" s="49">
        <v>1.9801630574885841E-2</v>
      </c>
      <c r="F779" s="49">
        <v>2.4075852777056636E-2</v>
      </c>
      <c r="G779" s="49">
        <v>4.0756617485095882E-2</v>
      </c>
      <c r="H779" s="49">
        <f>+CCB_CISS__2[[#This Row],[Indikator]]-SUM(CCB_CISS__2[[#This Row],[Pengemarkedet]:[Banksektoren]])</f>
        <v>-3.0256303206955104E-2</v>
      </c>
    </row>
    <row r="780" spans="1:8" x14ac:dyDescent="0.25">
      <c r="A780" s="6">
        <v>43051</v>
      </c>
      <c r="B780" s="49">
        <v>0.10574273179237473</v>
      </c>
      <c r="C780" s="49">
        <v>2.0108153368907158E-2</v>
      </c>
      <c r="D780" s="49">
        <v>2.2481194967682222E-2</v>
      </c>
      <c r="E780" s="49">
        <v>2.7025427181262565E-2</v>
      </c>
      <c r="F780" s="49">
        <v>2.4804147036314728E-2</v>
      </c>
      <c r="G780" s="49">
        <v>4.5271625440809135E-2</v>
      </c>
      <c r="H780" s="49">
        <f>+CCB_CISS__2[[#This Row],[Indikator]]-SUM(CCB_CISS__2[[#This Row],[Pengemarkedet]:[Banksektoren]])</f>
        <v>-3.3947816202601094E-2</v>
      </c>
    </row>
    <row r="781" spans="1:8" x14ac:dyDescent="0.25">
      <c r="A781" s="6">
        <v>43058</v>
      </c>
      <c r="B781" s="49">
        <v>0.11209187601997699</v>
      </c>
      <c r="C781" s="49">
        <v>2.1515391012125889E-2</v>
      </c>
      <c r="D781" s="49">
        <v>2.2009252228839555E-2</v>
      </c>
      <c r="E781" s="49">
        <v>3.0160197471146281E-2</v>
      </c>
      <c r="F781" s="49">
        <v>2.771562870321672E-2</v>
      </c>
      <c r="G781" s="49">
        <v>4.8749703288678184E-2</v>
      </c>
      <c r="H781" s="49">
        <f>+CCB_CISS__2[[#This Row],[Indikator]]-SUM(CCB_CISS__2[[#This Row],[Pengemarkedet]:[Banksektoren]])</f>
        <v>-3.8058296684029672E-2</v>
      </c>
    </row>
    <row r="782" spans="1:8" x14ac:dyDescent="0.25">
      <c r="A782" s="6">
        <v>43065</v>
      </c>
      <c r="B782" s="49">
        <v>9.8247395439646723E-2</v>
      </c>
      <c r="C782" s="49">
        <v>1.9863040271476548E-2</v>
      </c>
      <c r="D782" s="49">
        <v>1.8611117778187893E-2</v>
      </c>
      <c r="E782" s="49">
        <v>3.0564212099096419E-2</v>
      </c>
      <c r="F782" s="49">
        <v>2.543416988892452E-2</v>
      </c>
      <c r="G782" s="49">
        <v>3.9029431653738934E-2</v>
      </c>
      <c r="H782" s="49">
        <f>+CCB_CISS__2[[#This Row],[Indikator]]-SUM(CCB_CISS__2[[#This Row],[Pengemarkedet]:[Banksektoren]])</f>
        <v>-3.5254576251777581E-2</v>
      </c>
    </row>
    <row r="783" spans="1:8" x14ac:dyDescent="0.25">
      <c r="A783" s="6">
        <v>43072</v>
      </c>
      <c r="B783" s="49">
        <v>0.10141488885566312</v>
      </c>
      <c r="C783" s="49">
        <v>2.1027061585143655E-2</v>
      </c>
      <c r="D783" s="49">
        <v>2.0578342964779998E-2</v>
      </c>
      <c r="E783" s="49">
        <v>3.3455636177886557E-2</v>
      </c>
      <c r="F783" s="49">
        <v>2.6038047534503003E-2</v>
      </c>
      <c r="G783" s="49">
        <v>3.7342498220423917E-2</v>
      </c>
      <c r="H783" s="49">
        <f>+CCB_CISS__2[[#This Row],[Indikator]]-SUM(CCB_CISS__2[[#This Row],[Pengemarkedet]:[Banksektoren]])</f>
        <v>-3.7026697627074015E-2</v>
      </c>
    </row>
    <row r="784" spans="1:8" x14ac:dyDescent="0.25">
      <c r="A784" s="6">
        <v>43079</v>
      </c>
      <c r="B784" s="49">
        <v>0.10971836902343339</v>
      </c>
      <c r="C784" s="49">
        <v>2.3740074302353496E-2</v>
      </c>
      <c r="D784" s="49">
        <v>1.9325530137675271E-2</v>
      </c>
      <c r="E784" s="49">
        <v>3.4357049034181832E-2</v>
      </c>
      <c r="F784" s="49">
        <v>3.0845383633618047E-2</v>
      </c>
      <c r="G784" s="49">
        <v>4.4223981469543538E-2</v>
      </c>
      <c r="H784" s="49">
        <f>+CCB_CISS__2[[#This Row],[Indikator]]-SUM(CCB_CISS__2[[#This Row],[Pengemarkedet]:[Banksektoren]])</f>
        <v>-4.2773649553938795E-2</v>
      </c>
    </row>
    <row r="785" spans="1:8" x14ac:dyDescent="0.25">
      <c r="A785" s="6">
        <v>43086</v>
      </c>
      <c r="B785" s="49">
        <v>0.10692712248922961</v>
      </c>
      <c r="C785" s="49">
        <v>2.4055833239772839E-2</v>
      </c>
      <c r="D785" s="49">
        <v>1.9374497968653696E-2</v>
      </c>
      <c r="E785" s="49">
        <v>3.281267188675889E-2</v>
      </c>
      <c r="F785" s="49">
        <v>2.9868054225112579E-2</v>
      </c>
      <c r="G785" s="49">
        <v>4.3474523986852913E-2</v>
      </c>
      <c r="H785" s="49">
        <f>+CCB_CISS__2[[#This Row],[Indikator]]-SUM(CCB_CISS__2[[#This Row],[Pengemarkedet]:[Banksektoren]])</f>
        <v>-4.2658458817921296E-2</v>
      </c>
    </row>
    <row r="786" spans="1:8" x14ac:dyDescent="0.25">
      <c r="A786" s="6">
        <v>43093</v>
      </c>
      <c r="B786" s="49">
        <v>0.11328998220345925</v>
      </c>
      <c r="C786" s="49">
        <v>2.603813705533841E-2</v>
      </c>
      <c r="D786" s="49">
        <v>2.0750462588530388E-2</v>
      </c>
      <c r="E786" s="49">
        <v>3.5105532710082557E-2</v>
      </c>
      <c r="F786" s="49">
        <v>2.7291054628064235E-2</v>
      </c>
      <c r="G786" s="49">
        <v>4.6655981268512892E-2</v>
      </c>
      <c r="H786" s="49">
        <f>+CCB_CISS__2[[#This Row],[Indikator]]-SUM(CCB_CISS__2[[#This Row],[Pengemarkedet]:[Banksektoren]])</f>
        <v>-4.2551186047069214E-2</v>
      </c>
    </row>
    <row r="787" spans="1:8" x14ac:dyDescent="0.25">
      <c r="A787" s="6">
        <v>43100</v>
      </c>
      <c r="B787" s="49">
        <v>0.10459239624402858</v>
      </c>
      <c r="C787" s="49">
        <v>2.3383982554276636E-2</v>
      </c>
      <c r="D787" s="49">
        <v>1.9035073595519723E-2</v>
      </c>
      <c r="E787" s="49">
        <v>2.9869540318217747E-2</v>
      </c>
      <c r="F787" s="49">
        <v>2.3253476542917585E-2</v>
      </c>
      <c r="G787" s="49">
        <v>4.6646053110295661E-2</v>
      </c>
      <c r="H787" s="49">
        <f>+CCB_CISS__2[[#This Row],[Indikator]]-SUM(CCB_CISS__2[[#This Row],[Pengemarkedet]:[Banksektoren]])</f>
        <v>-3.759572987719878E-2</v>
      </c>
    </row>
    <row r="788" spans="1:8" x14ac:dyDescent="0.25">
      <c r="A788" s="6">
        <v>43107</v>
      </c>
      <c r="B788" s="49">
        <v>8.1515676771721834E-2</v>
      </c>
      <c r="C788" s="49">
        <v>2.0264483188907587E-2</v>
      </c>
      <c r="D788" s="49">
        <v>1.659698178566819E-2</v>
      </c>
      <c r="E788" s="49">
        <v>2.0729556197561151E-2</v>
      </c>
      <c r="F788" s="49">
        <v>1.5529318306649624E-2</v>
      </c>
      <c r="G788" s="49">
        <v>3.490737740372972E-2</v>
      </c>
      <c r="H788" s="49">
        <f>+CCB_CISS__2[[#This Row],[Indikator]]-SUM(CCB_CISS__2[[#This Row],[Pengemarkedet]:[Banksektoren]])</f>
        <v>-2.6512040110794444E-2</v>
      </c>
    </row>
    <row r="789" spans="1:8" x14ac:dyDescent="0.25">
      <c r="A789" s="6">
        <v>43114</v>
      </c>
      <c r="B789" s="49">
        <v>8.3966778433122682E-2</v>
      </c>
      <c r="C789" s="49">
        <v>2.1165662082707971E-2</v>
      </c>
      <c r="D789" s="49">
        <v>1.6563969922337725E-2</v>
      </c>
      <c r="E789" s="49">
        <v>2.0156681729503554E-2</v>
      </c>
      <c r="F789" s="49">
        <v>1.4132187666183313E-2</v>
      </c>
      <c r="G789" s="49">
        <v>3.5760036187009223E-2</v>
      </c>
      <c r="H789" s="49">
        <f>+CCB_CISS__2[[#This Row],[Indikator]]-SUM(CCB_CISS__2[[#This Row],[Pengemarkedet]:[Banksektoren]])</f>
        <v>-2.3811759154619097E-2</v>
      </c>
    </row>
    <row r="790" spans="1:8" x14ac:dyDescent="0.25">
      <c r="A790" s="6">
        <v>43121</v>
      </c>
      <c r="B790" s="49">
        <v>8.0213945161370065E-2</v>
      </c>
      <c r="C790" s="49">
        <v>2.0069461918939401E-2</v>
      </c>
      <c r="D790" s="49">
        <v>1.4648435712123086E-2</v>
      </c>
      <c r="E790" s="49">
        <v>1.7682637818699665E-2</v>
      </c>
      <c r="F790" s="49">
        <v>1.3348922865768175E-2</v>
      </c>
      <c r="G790" s="49">
        <v>3.5524576444645753E-2</v>
      </c>
      <c r="H790" s="49">
        <f>+CCB_CISS__2[[#This Row],[Indikator]]-SUM(CCB_CISS__2[[#This Row],[Pengemarkedet]:[Banksektoren]])</f>
        <v>-2.1060089598806009E-2</v>
      </c>
    </row>
    <row r="791" spans="1:8" x14ac:dyDescent="0.25">
      <c r="A791" s="6">
        <v>43128</v>
      </c>
      <c r="B791" s="49">
        <v>9.5272030603272495E-2</v>
      </c>
      <c r="C791" s="49">
        <v>2.1700902195383884E-2</v>
      </c>
      <c r="D791" s="49">
        <v>1.5429816668463971E-2</v>
      </c>
      <c r="E791" s="49">
        <v>2.2626876682759915E-2</v>
      </c>
      <c r="F791" s="49">
        <v>1.7890733638166852E-2</v>
      </c>
      <c r="G791" s="49">
        <v>4.3261856047425273E-2</v>
      </c>
      <c r="H791" s="49">
        <f>+CCB_CISS__2[[#This Row],[Indikator]]-SUM(CCB_CISS__2[[#This Row],[Pengemarkedet]:[Banksektoren]])</f>
        <v>-2.5638154628927406E-2</v>
      </c>
    </row>
    <row r="792" spans="1:8" x14ac:dyDescent="0.25">
      <c r="A792" s="6">
        <v>43135</v>
      </c>
      <c r="B792" s="49">
        <v>0.11360210433746767</v>
      </c>
      <c r="C792" s="49">
        <v>2.3377838203297349E-2</v>
      </c>
      <c r="D792" s="49">
        <v>1.9761206847720085E-2</v>
      </c>
      <c r="E792" s="49">
        <v>3.3852382849922182E-2</v>
      </c>
      <c r="F792" s="49">
        <v>2.0570155110057747E-2</v>
      </c>
      <c r="G792" s="49">
        <v>4.6905875138323748E-2</v>
      </c>
      <c r="H792" s="49">
        <f>+CCB_CISS__2[[#This Row],[Indikator]]-SUM(CCB_CISS__2[[#This Row],[Pengemarkedet]:[Banksektoren]])</f>
        <v>-3.086535381185343E-2</v>
      </c>
    </row>
    <row r="793" spans="1:8" x14ac:dyDescent="0.25">
      <c r="A793" s="6">
        <v>43142</v>
      </c>
      <c r="B793" s="49">
        <v>0.12341689242963277</v>
      </c>
      <c r="C793" s="49">
        <v>2.3665026701620632E-2</v>
      </c>
      <c r="D793" s="49">
        <v>2.3004300601229977E-2</v>
      </c>
      <c r="E793" s="49">
        <v>4.1205886685483521E-2</v>
      </c>
      <c r="F793" s="49">
        <v>2.4545564633239619E-2</v>
      </c>
      <c r="G793" s="49">
        <v>4.6712864408524124E-2</v>
      </c>
      <c r="H793" s="49">
        <f>+CCB_CISS__2[[#This Row],[Indikator]]-SUM(CCB_CISS__2[[#This Row],[Pengemarkedet]:[Banksektoren]])</f>
        <v>-3.5716750600465086E-2</v>
      </c>
    </row>
    <row r="794" spans="1:8" x14ac:dyDescent="0.25">
      <c r="A794" s="6">
        <v>43149</v>
      </c>
      <c r="B794" s="49">
        <v>0.13112785784219524</v>
      </c>
      <c r="C794" s="49">
        <v>2.4299630725259203E-2</v>
      </c>
      <c r="D794" s="49">
        <v>2.4533127984155401E-2</v>
      </c>
      <c r="E794" s="49">
        <v>4.9928813563863222E-2</v>
      </c>
      <c r="F794" s="49">
        <v>2.5327646386117626E-2</v>
      </c>
      <c r="G794" s="49">
        <v>4.6796213961965066E-2</v>
      </c>
      <c r="H794" s="49">
        <f>+CCB_CISS__2[[#This Row],[Indikator]]-SUM(CCB_CISS__2[[#This Row],[Pengemarkedet]:[Banksektoren]])</f>
        <v>-3.9757574779165278E-2</v>
      </c>
    </row>
    <row r="795" spans="1:8" x14ac:dyDescent="0.25">
      <c r="A795" s="6">
        <v>43156</v>
      </c>
      <c r="B795" s="49">
        <v>0.1295742016761775</v>
      </c>
      <c r="C795" s="49">
        <v>2.4599938994172468E-2</v>
      </c>
      <c r="D795" s="49">
        <v>2.5845268132833311E-2</v>
      </c>
      <c r="E795" s="49">
        <v>5.2372737598012767E-2</v>
      </c>
      <c r="F795" s="49">
        <v>2.5321255200206474E-2</v>
      </c>
      <c r="G795" s="49">
        <v>4.2565767887991421E-2</v>
      </c>
      <c r="H795" s="49">
        <f>+CCB_CISS__2[[#This Row],[Indikator]]-SUM(CCB_CISS__2[[#This Row],[Pengemarkedet]:[Banksektoren]])</f>
        <v>-4.1130766137038921E-2</v>
      </c>
    </row>
    <row r="796" spans="1:8" x14ac:dyDescent="0.25">
      <c r="A796" s="6">
        <v>43163</v>
      </c>
      <c r="B796" s="49">
        <v>0.12945576557600294</v>
      </c>
      <c r="C796" s="49">
        <v>2.4178814656810953E-2</v>
      </c>
      <c r="D796" s="49">
        <v>2.3955235837338759E-2</v>
      </c>
      <c r="E796" s="49">
        <v>5.194356750623922E-2</v>
      </c>
      <c r="F796" s="49">
        <v>2.8864246023152542E-2</v>
      </c>
      <c r="G796" s="49">
        <v>4.5285354097032327E-2</v>
      </c>
      <c r="H796" s="49">
        <f>+CCB_CISS__2[[#This Row],[Indikator]]-SUM(CCB_CISS__2[[#This Row],[Pengemarkedet]:[Banksektoren]])</f>
        <v>-4.477145254457085E-2</v>
      </c>
    </row>
    <row r="797" spans="1:8" x14ac:dyDescent="0.25">
      <c r="A797" s="6">
        <v>43170</v>
      </c>
      <c r="B797" s="49">
        <v>0.11199161542201422</v>
      </c>
      <c r="C797" s="49">
        <v>2.1249750407820879E-2</v>
      </c>
      <c r="D797" s="49">
        <v>2.0393906740827021E-2</v>
      </c>
      <c r="E797" s="49">
        <v>4.3730873926015171E-2</v>
      </c>
      <c r="F797" s="49">
        <v>2.2617070141698947E-2</v>
      </c>
      <c r="G797" s="49">
        <v>4.2165292121672235E-2</v>
      </c>
      <c r="H797" s="49">
        <f>+CCB_CISS__2[[#This Row],[Indikator]]-SUM(CCB_CISS__2[[#This Row],[Pengemarkedet]:[Banksektoren]])</f>
        <v>-3.8165277916020035E-2</v>
      </c>
    </row>
    <row r="798" spans="1:8" x14ac:dyDescent="0.25">
      <c r="A798" s="6">
        <v>43177</v>
      </c>
      <c r="B798" s="49">
        <v>0.11226877409420365</v>
      </c>
      <c r="C798" s="49">
        <v>2.0601503032947808E-2</v>
      </c>
      <c r="D798" s="49">
        <v>2.0345712388668283E-2</v>
      </c>
      <c r="E798" s="49">
        <v>3.768555291159835E-2</v>
      </c>
      <c r="F798" s="49">
        <v>2.2826852745318302E-2</v>
      </c>
      <c r="G798" s="49">
        <v>4.9751804989494788E-2</v>
      </c>
      <c r="H798" s="49">
        <f>+CCB_CISS__2[[#This Row],[Indikator]]-SUM(CCB_CISS__2[[#This Row],[Pengemarkedet]:[Banksektoren]])</f>
        <v>-3.8942651973823891E-2</v>
      </c>
    </row>
    <row r="799" spans="1:8" x14ac:dyDescent="0.25">
      <c r="A799" s="6">
        <v>43184</v>
      </c>
      <c r="B799" s="49">
        <v>0.10907511375163779</v>
      </c>
      <c r="C799" s="49">
        <v>1.9720263043309542E-2</v>
      </c>
      <c r="D799" s="49">
        <v>1.9491912544356706E-2</v>
      </c>
      <c r="E799" s="49">
        <v>3.4907924655967051E-2</v>
      </c>
      <c r="F799" s="49">
        <v>2.3088825243129416E-2</v>
      </c>
      <c r="G799" s="49">
        <v>5.0819489201613631E-2</v>
      </c>
      <c r="H799" s="49">
        <f>+CCB_CISS__2[[#This Row],[Indikator]]-SUM(CCB_CISS__2[[#This Row],[Pengemarkedet]:[Banksektoren]])</f>
        <v>-3.8953300936738558E-2</v>
      </c>
    </row>
    <row r="800" spans="1:8" x14ac:dyDescent="0.25">
      <c r="A800" s="6">
        <v>43191</v>
      </c>
      <c r="B800" s="49">
        <v>0.10013414483116334</v>
      </c>
      <c r="C800" s="49">
        <v>1.8494944901976052E-2</v>
      </c>
      <c r="D800" s="49">
        <v>1.8517980965749054E-2</v>
      </c>
      <c r="E800" s="49">
        <v>3.103551047732532E-2</v>
      </c>
      <c r="F800" s="49">
        <v>1.8446431191503992E-2</v>
      </c>
      <c r="G800" s="49">
        <v>4.8449187810111899E-2</v>
      </c>
      <c r="H800" s="49">
        <f>+CCB_CISS__2[[#This Row],[Indikator]]-SUM(CCB_CISS__2[[#This Row],[Pengemarkedet]:[Banksektoren]])</f>
        <v>-3.4809910515502973E-2</v>
      </c>
    </row>
    <row r="801" spans="1:8" x14ac:dyDescent="0.25">
      <c r="A801" s="6">
        <v>43198</v>
      </c>
      <c r="B801" s="49">
        <v>0.10901908308691829</v>
      </c>
      <c r="C801" s="49">
        <v>1.9471479433737206E-2</v>
      </c>
      <c r="D801" s="49">
        <v>1.9125354333916891E-2</v>
      </c>
      <c r="E801" s="49">
        <v>4.136084242118522E-2</v>
      </c>
      <c r="F801" s="49">
        <v>1.842473060720947E-2</v>
      </c>
      <c r="G801" s="49">
        <v>5.1060264507499883E-2</v>
      </c>
      <c r="H801" s="49">
        <f>+CCB_CISS__2[[#This Row],[Indikator]]-SUM(CCB_CISS__2[[#This Row],[Pengemarkedet]:[Banksektoren]])</f>
        <v>-4.0423588216630363E-2</v>
      </c>
    </row>
    <row r="802" spans="1:8" x14ac:dyDescent="0.25">
      <c r="A802" s="6">
        <v>43205</v>
      </c>
      <c r="B802" s="49">
        <v>0.11161983010328921</v>
      </c>
      <c r="C802" s="49">
        <v>1.989428378930997E-2</v>
      </c>
      <c r="D802" s="49">
        <v>1.9573907271958044E-2</v>
      </c>
      <c r="E802" s="49">
        <v>5.0961207979521417E-2</v>
      </c>
      <c r="F802" s="49">
        <v>2.0217675156448903E-2</v>
      </c>
      <c r="G802" s="49">
        <v>4.7069331205904653E-2</v>
      </c>
      <c r="H802" s="49">
        <f>+CCB_CISS__2[[#This Row],[Indikator]]-SUM(CCB_CISS__2[[#This Row],[Pengemarkedet]:[Banksektoren]])</f>
        <v>-4.6096575299853781E-2</v>
      </c>
    </row>
    <row r="803" spans="1:8" x14ac:dyDescent="0.25">
      <c r="A803" s="6">
        <v>43212</v>
      </c>
      <c r="B803" s="49">
        <v>0.11455226655097524</v>
      </c>
      <c r="C803" s="49">
        <v>2.0450580184717036E-2</v>
      </c>
      <c r="D803" s="49">
        <v>1.9795655894295491E-2</v>
      </c>
      <c r="E803" s="49">
        <v>5.6515981975001739E-2</v>
      </c>
      <c r="F803" s="49">
        <v>1.78326072969709E-2</v>
      </c>
      <c r="G803" s="49">
        <v>5.0484334149773338E-2</v>
      </c>
      <c r="H803" s="49">
        <f>+CCB_CISS__2[[#This Row],[Indikator]]-SUM(CCB_CISS__2[[#This Row],[Pengemarkedet]:[Banksektoren]])</f>
        <v>-5.0526892949783284E-2</v>
      </c>
    </row>
    <row r="804" spans="1:8" x14ac:dyDescent="0.25">
      <c r="A804" s="6">
        <v>43219</v>
      </c>
      <c r="B804" s="49">
        <v>0.11922799117656346</v>
      </c>
      <c r="C804" s="49">
        <v>2.1313824012112383E-2</v>
      </c>
      <c r="D804" s="49">
        <v>2.1245265982723423E-2</v>
      </c>
      <c r="E804" s="49">
        <v>5.6484704074567148E-2</v>
      </c>
      <c r="F804" s="49">
        <v>2.208452091946124E-2</v>
      </c>
      <c r="G804" s="49">
        <v>5.4548104468148222E-2</v>
      </c>
      <c r="H804" s="49">
        <f>+CCB_CISS__2[[#This Row],[Indikator]]-SUM(CCB_CISS__2[[#This Row],[Pengemarkedet]:[Banksektoren]])</f>
        <v>-5.6448428280448937E-2</v>
      </c>
    </row>
    <row r="805" spans="1:8" x14ac:dyDescent="0.25">
      <c r="A805" s="6">
        <v>43226</v>
      </c>
      <c r="B805" s="49">
        <v>0.11576324487552983</v>
      </c>
      <c r="C805" s="49">
        <v>2.1562653455704101E-2</v>
      </c>
      <c r="D805" s="49">
        <v>2.0848951544928249E-2</v>
      </c>
      <c r="E805" s="49">
        <v>5.064805413709992E-2</v>
      </c>
      <c r="F805" s="49">
        <v>2.5687298572670565E-2</v>
      </c>
      <c r="G805" s="49">
        <v>5.4467220855210552E-2</v>
      </c>
      <c r="H805" s="49">
        <f>+CCB_CISS__2[[#This Row],[Indikator]]-SUM(CCB_CISS__2[[#This Row],[Pengemarkedet]:[Banksektoren]])</f>
        <v>-5.7450933690083555E-2</v>
      </c>
    </row>
    <row r="806" spans="1:8" x14ac:dyDescent="0.25">
      <c r="A806" s="6">
        <v>43233</v>
      </c>
      <c r="B806" s="49">
        <v>0.10778393703336429</v>
      </c>
      <c r="C806" s="49">
        <v>2.1234500347724037E-2</v>
      </c>
      <c r="D806" s="49">
        <v>2.0990333642050017E-2</v>
      </c>
      <c r="E806" s="49">
        <v>4.1321767775401141E-2</v>
      </c>
      <c r="F806" s="49">
        <v>2.7989837835976538E-2</v>
      </c>
      <c r="G806" s="49">
        <v>5.0353826245746885E-2</v>
      </c>
      <c r="H806" s="49">
        <f>+CCB_CISS__2[[#This Row],[Indikator]]-SUM(CCB_CISS__2[[#This Row],[Pengemarkedet]:[Banksektoren]])</f>
        <v>-5.4106328813534346E-2</v>
      </c>
    </row>
    <row r="807" spans="1:8" x14ac:dyDescent="0.25">
      <c r="A807" s="6">
        <v>43240</v>
      </c>
      <c r="B807" s="49">
        <v>0.10611591248680736</v>
      </c>
      <c r="C807" s="49">
        <v>2.5064648350633399E-2</v>
      </c>
      <c r="D807" s="49">
        <v>2.0898989027423494E-2</v>
      </c>
      <c r="E807" s="49">
        <v>3.8155166030808881E-2</v>
      </c>
      <c r="F807" s="49">
        <v>2.6282881975202822E-2</v>
      </c>
      <c r="G807" s="49">
        <v>4.7978397736786853E-2</v>
      </c>
      <c r="H807" s="49">
        <f>+CCB_CISS__2[[#This Row],[Indikator]]-SUM(CCB_CISS__2[[#This Row],[Pengemarkedet]:[Banksektoren]])</f>
        <v>-5.2264170634048077E-2</v>
      </c>
    </row>
    <row r="808" spans="1:8" x14ac:dyDescent="0.25">
      <c r="A808" s="6">
        <v>43247</v>
      </c>
      <c r="B808" s="49">
        <v>0.10322718200868766</v>
      </c>
      <c r="C808" s="49">
        <v>2.6476084171164406E-2</v>
      </c>
      <c r="D808" s="49">
        <v>2.3930951270649561E-2</v>
      </c>
      <c r="E808" s="49">
        <v>3.4691999216415574E-2</v>
      </c>
      <c r="F808" s="49">
        <v>2.3328013084517298E-2</v>
      </c>
      <c r="G808" s="49">
        <v>4.5316010876946811E-2</v>
      </c>
      <c r="H808" s="49">
        <f>+CCB_CISS__2[[#This Row],[Indikator]]-SUM(CCB_CISS__2[[#This Row],[Pengemarkedet]:[Banksektoren]])</f>
        <v>-5.0515876611005983E-2</v>
      </c>
    </row>
    <row r="809" spans="1:8" x14ac:dyDescent="0.25">
      <c r="A809" s="6">
        <v>43254</v>
      </c>
      <c r="B809" s="49">
        <v>0.12331677296536644</v>
      </c>
      <c r="C809" s="49">
        <v>3.1222303066135326E-2</v>
      </c>
      <c r="D809" s="49">
        <v>2.8571767830955712E-2</v>
      </c>
      <c r="E809" s="49">
        <v>4.2061365528640385E-2</v>
      </c>
      <c r="F809" s="49">
        <v>2.9642642320698402E-2</v>
      </c>
      <c r="G809" s="49">
        <v>5.5336373971317618E-2</v>
      </c>
      <c r="H809" s="49">
        <f>+CCB_CISS__2[[#This Row],[Indikator]]-SUM(CCB_CISS__2[[#This Row],[Pengemarkedet]:[Banksektoren]])</f>
        <v>-6.3517679752381012E-2</v>
      </c>
    </row>
    <row r="810" spans="1:8" x14ac:dyDescent="0.25">
      <c r="A810" s="6">
        <v>43261</v>
      </c>
      <c r="B810" s="49">
        <v>0.13304640208422924</v>
      </c>
      <c r="C810" s="49">
        <v>3.2823149191742458E-2</v>
      </c>
      <c r="D810" s="49">
        <v>3.301016392160519E-2</v>
      </c>
      <c r="E810" s="49">
        <v>4.8179967276356928E-2</v>
      </c>
      <c r="F810" s="49">
        <v>2.6769951309174523E-2</v>
      </c>
      <c r="G810" s="49">
        <v>6.1302118442782487E-2</v>
      </c>
      <c r="H810" s="49">
        <f>+CCB_CISS__2[[#This Row],[Indikator]]-SUM(CCB_CISS__2[[#This Row],[Pengemarkedet]:[Banksektoren]])</f>
        <v>-6.9038948057432353E-2</v>
      </c>
    </row>
    <row r="811" spans="1:8" x14ac:dyDescent="0.25">
      <c r="A811" s="6">
        <v>43268</v>
      </c>
      <c r="B811" s="49">
        <v>0.1378443202448702</v>
      </c>
      <c r="C811" s="49">
        <v>3.3202550804085899E-2</v>
      </c>
      <c r="D811" s="49">
        <v>3.697839504213641E-2</v>
      </c>
      <c r="E811" s="49">
        <v>5.0362017703424813E-2</v>
      </c>
      <c r="F811" s="49">
        <v>3.7744648758511953E-2</v>
      </c>
      <c r="G811" s="49">
        <v>5.9771023433196888E-2</v>
      </c>
      <c r="H811" s="49">
        <f>+CCB_CISS__2[[#This Row],[Indikator]]-SUM(CCB_CISS__2[[#This Row],[Pengemarkedet]:[Banksektoren]])</f>
        <v>-8.0214315496485777E-2</v>
      </c>
    </row>
    <row r="812" spans="1:8" x14ac:dyDescent="0.25">
      <c r="A812" s="6">
        <v>43275</v>
      </c>
      <c r="B812" s="49">
        <v>0.13713654208516476</v>
      </c>
      <c r="C812" s="49">
        <v>3.1807976133664713E-2</v>
      </c>
      <c r="D812" s="49">
        <v>3.3978446154390128E-2</v>
      </c>
      <c r="E812" s="49">
        <v>5.4708125096555163E-2</v>
      </c>
      <c r="F812" s="49">
        <v>3.8019684098268308E-2</v>
      </c>
      <c r="G812" s="49">
        <v>6.1419013946250357E-2</v>
      </c>
      <c r="H812" s="49">
        <f>+CCB_CISS__2[[#This Row],[Indikator]]-SUM(CCB_CISS__2[[#This Row],[Pengemarkedet]:[Banksektoren]])</f>
        <v>-8.2796703343963884E-2</v>
      </c>
    </row>
    <row r="813" spans="1:8" x14ac:dyDescent="0.25">
      <c r="A813" s="6">
        <v>43282</v>
      </c>
      <c r="B813" s="49">
        <v>0.12278212625066484</v>
      </c>
      <c r="C813" s="49">
        <v>2.875965668786205E-2</v>
      </c>
      <c r="D813" s="49">
        <v>3.0556032859071262E-2</v>
      </c>
      <c r="E813" s="49">
        <v>5.1583485047789951E-2</v>
      </c>
      <c r="F813" s="49">
        <v>3.1644489978368516E-2</v>
      </c>
      <c r="G813" s="49">
        <v>5.6494683040339014E-2</v>
      </c>
      <c r="H813" s="49">
        <f>+CCB_CISS__2[[#This Row],[Indikator]]-SUM(CCB_CISS__2[[#This Row],[Pengemarkedet]:[Banksektoren]])</f>
        <v>-7.6256221362765969E-2</v>
      </c>
    </row>
    <row r="814" spans="1:8" x14ac:dyDescent="0.25">
      <c r="A814" s="6">
        <v>43289</v>
      </c>
      <c r="B814" s="49">
        <v>0.11327285269674472</v>
      </c>
      <c r="C814" s="49">
        <v>2.7771003390282614E-2</v>
      </c>
      <c r="D814" s="49">
        <v>2.5626050532868393E-2</v>
      </c>
      <c r="E814" s="49">
        <v>4.6983473663927952E-2</v>
      </c>
      <c r="F814" s="49">
        <v>3.0790514733369335E-2</v>
      </c>
      <c r="G814" s="49">
        <v>5.3955374627442883E-2</v>
      </c>
      <c r="H814" s="49">
        <f>+CCB_CISS__2[[#This Row],[Indikator]]-SUM(CCB_CISS__2[[#This Row],[Pengemarkedet]:[Banksektoren]])</f>
        <v>-7.1853564251146446E-2</v>
      </c>
    </row>
    <row r="815" spans="1:8" x14ac:dyDescent="0.25">
      <c r="A815" s="6">
        <v>43296</v>
      </c>
      <c r="B815" s="49">
        <v>0.10190845251412836</v>
      </c>
      <c r="C815" s="49">
        <v>2.369042670243934E-2</v>
      </c>
      <c r="D815" s="49">
        <v>2.0764421870465677E-2</v>
      </c>
      <c r="E815" s="49">
        <v>4.4983063818865521E-2</v>
      </c>
      <c r="F815" s="49">
        <v>1.9235405976157759E-2</v>
      </c>
      <c r="G815" s="49">
        <v>5.1762472314584432E-2</v>
      </c>
      <c r="H815" s="49">
        <f>+CCB_CISS__2[[#This Row],[Indikator]]-SUM(CCB_CISS__2[[#This Row],[Pengemarkedet]:[Banksektoren]])</f>
        <v>-5.8527338168384374E-2</v>
      </c>
    </row>
    <row r="816" spans="1:8" x14ac:dyDescent="0.25">
      <c r="A816" s="6">
        <v>43303</v>
      </c>
      <c r="B816" s="49">
        <v>0.10658921018871613</v>
      </c>
      <c r="C816" s="49">
        <v>2.4878525515581222E-2</v>
      </c>
      <c r="D816" s="49">
        <v>2.1285025561419552E-2</v>
      </c>
      <c r="E816" s="49">
        <v>4.2137811590534216E-2</v>
      </c>
      <c r="F816" s="49">
        <v>2.027783105003856E-2</v>
      </c>
      <c r="G816" s="49">
        <v>6.0904829220799823E-2</v>
      </c>
      <c r="H816" s="49">
        <f>+CCB_CISS__2[[#This Row],[Indikator]]-SUM(CCB_CISS__2[[#This Row],[Pengemarkedet]:[Banksektoren]])</f>
        <v>-6.2894812749657233E-2</v>
      </c>
    </row>
    <row r="817" spans="1:8" x14ac:dyDescent="0.25">
      <c r="A817" s="6">
        <v>43310</v>
      </c>
      <c r="B817" s="49">
        <v>9.5749021577306331E-2</v>
      </c>
      <c r="C817" s="49">
        <v>2.3057970920413277E-2</v>
      </c>
      <c r="D817" s="49">
        <v>2.0033648906043332E-2</v>
      </c>
      <c r="E817" s="49">
        <v>3.4168807475020643E-2</v>
      </c>
      <c r="F817" s="49">
        <v>1.7321622742684149E-2</v>
      </c>
      <c r="G817" s="49">
        <v>5.714282802526912E-2</v>
      </c>
      <c r="H817" s="49">
        <f>+CCB_CISS__2[[#This Row],[Indikator]]-SUM(CCB_CISS__2[[#This Row],[Pengemarkedet]:[Banksektoren]])</f>
        <v>-5.5975856492124193E-2</v>
      </c>
    </row>
    <row r="818" spans="1:8" x14ac:dyDescent="0.25">
      <c r="A818" s="6">
        <v>43317</v>
      </c>
      <c r="B818" s="49">
        <v>9.1828568331801669E-2</v>
      </c>
      <c r="C818" s="49">
        <v>2.3046258344867749E-2</v>
      </c>
      <c r="D818" s="49">
        <v>2.1596329204832274E-2</v>
      </c>
      <c r="E818" s="49">
        <v>3.0234445029125426E-2</v>
      </c>
      <c r="F818" s="49">
        <v>1.6509988658618614E-2</v>
      </c>
      <c r="G818" s="49">
        <v>5.4133771681624338E-2</v>
      </c>
      <c r="H818" s="49">
        <f>+CCB_CISS__2[[#This Row],[Indikator]]-SUM(CCB_CISS__2[[#This Row],[Pengemarkedet]:[Banksektoren]])</f>
        <v>-5.3692224587266718E-2</v>
      </c>
    </row>
    <row r="819" spans="1:8" x14ac:dyDescent="0.25">
      <c r="A819" s="6">
        <v>43324</v>
      </c>
      <c r="B819" s="49">
        <v>0.10040468998367114</v>
      </c>
      <c r="C819" s="49">
        <v>2.4896770246029709E-2</v>
      </c>
      <c r="D819" s="49">
        <v>2.4888679599647003E-2</v>
      </c>
      <c r="E819" s="49">
        <v>3.262750559775969E-2</v>
      </c>
      <c r="F819" s="49">
        <v>2.267477420838241E-2</v>
      </c>
      <c r="G819" s="49">
        <v>5.6311148474789234E-2</v>
      </c>
      <c r="H819" s="49">
        <f>+CCB_CISS__2[[#This Row],[Indikator]]-SUM(CCB_CISS__2[[#This Row],[Pengemarkedet]:[Banksektoren]])</f>
        <v>-6.0994188142936917E-2</v>
      </c>
    </row>
    <row r="820" spans="1:8" x14ac:dyDescent="0.25">
      <c r="A820" s="6">
        <v>43331</v>
      </c>
      <c r="B820" s="49">
        <v>9.4822520690263687E-2</v>
      </c>
      <c r="C820" s="49">
        <v>2.4021801720306876E-2</v>
      </c>
      <c r="D820" s="49">
        <v>2.3635963409108857E-2</v>
      </c>
      <c r="E820" s="49">
        <v>3.4127034272734585E-2</v>
      </c>
      <c r="F820" s="49">
        <v>2.0063768976190992E-2</v>
      </c>
      <c r="G820" s="49">
        <v>4.8326266205681763E-2</v>
      </c>
      <c r="H820" s="49">
        <f>+CCB_CISS__2[[#This Row],[Indikator]]-SUM(CCB_CISS__2[[#This Row],[Pengemarkedet]:[Banksektoren]])</f>
        <v>-5.5352313893759372E-2</v>
      </c>
    </row>
    <row r="821" spans="1:8" x14ac:dyDescent="0.25">
      <c r="A821" s="6">
        <v>43338</v>
      </c>
      <c r="B821" s="49">
        <v>0.10172998388743751</v>
      </c>
      <c r="C821" s="49">
        <v>2.5437943032463883E-2</v>
      </c>
      <c r="D821" s="49">
        <v>2.3976962825364014E-2</v>
      </c>
      <c r="E821" s="49">
        <v>3.7641837978407658E-2</v>
      </c>
      <c r="F821" s="49">
        <v>2.2850570799708748E-2</v>
      </c>
      <c r="G821" s="49">
        <v>5.0300078620891406E-2</v>
      </c>
      <c r="H821" s="49">
        <f>+CCB_CISS__2[[#This Row],[Indikator]]-SUM(CCB_CISS__2[[#This Row],[Pengemarkedet]:[Banksektoren]])</f>
        <v>-5.8477409369398187E-2</v>
      </c>
    </row>
    <row r="822" spans="1:8" x14ac:dyDescent="0.25">
      <c r="A822" s="6">
        <v>43345</v>
      </c>
      <c r="B822" s="49">
        <v>0.10947879354525585</v>
      </c>
      <c r="C822" s="49">
        <v>2.6677363985077571E-2</v>
      </c>
      <c r="D822" s="49">
        <v>2.4535131869054889E-2</v>
      </c>
      <c r="E822" s="49">
        <v>4.1636577564142123E-2</v>
      </c>
      <c r="F822" s="49">
        <v>2.6626497132031253E-2</v>
      </c>
      <c r="G822" s="49">
        <v>5.2802441362448153E-2</v>
      </c>
      <c r="H822" s="49">
        <f>+CCB_CISS__2[[#This Row],[Indikator]]-SUM(CCB_CISS__2[[#This Row],[Pengemarkedet]:[Banksektoren]])</f>
        <v>-6.2799218367498147E-2</v>
      </c>
    </row>
    <row r="823" spans="1:8" x14ac:dyDescent="0.25">
      <c r="A823" s="6">
        <v>43352</v>
      </c>
      <c r="B823" s="49">
        <v>0.12052408886952753</v>
      </c>
      <c r="C823" s="49">
        <v>2.7966431945239425E-2</v>
      </c>
      <c r="D823" s="49">
        <v>2.3671568037304254E-2</v>
      </c>
      <c r="E823" s="49">
        <v>4.5042988655842886E-2</v>
      </c>
      <c r="F823" s="49">
        <v>2.9263770118163872E-2</v>
      </c>
      <c r="G823" s="49">
        <v>6.5806971724018365E-2</v>
      </c>
      <c r="H823" s="49">
        <f>+CCB_CISS__2[[#This Row],[Indikator]]-SUM(CCB_CISS__2[[#This Row],[Pengemarkedet]:[Banksektoren]])</f>
        <v>-7.1227641611041254E-2</v>
      </c>
    </row>
    <row r="824" spans="1:8" x14ac:dyDescent="0.25">
      <c r="A824" s="6">
        <v>43359</v>
      </c>
      <c r="B824" s="49">
        <v>0.12154136134626865</v>
      </c>
      <c r="C824" s="49">
        <v>2.9120487324957117E-2</v>
      </c>
      <c r="D824" s="49">
        <v>2.4734504911187522E-2</v>
      </c>
      <c r="E824" s="49">
        <v>4.2820866955186818E-2</v>
      </c>
      <c r="F824" s="49">
        <v>3.2119793188376607E-2</v>
      </c>
      <c r="G824" s="49">
        <v>6.6517966607511136E-2</v>
      </c>
      <c r="H824" s="49">
        <f>+CCB_CISS__2[[#This Row],[Indikator]]-SUM(CCB_CISS__2[[#This Row],[Pengemarkedet]:[Banksektoren]])</f>
        <v>-7.3772257640950537E-2</v>
      </c>
    </row>
    <row r="825" spans="1:8" x14ac:dyDescent="0.25">
      <c r="A825" s="6">
        <v>43366</v>
      </c>
      <c r="B825" s="49">
        <v>0.12537408297382138</v>
      </c>
      <c r="C825" s="49">
        <v>3.0300704933436867E-2</v>
      </c>
      <c r="D825" s="49">
        <v>2.5159858632494328E-2</v>
      </c>
      <c r="E825" s="49">
        <v>4.2576356885862712E-2</v>
      </c>
      <c r="F825" s="49">
        <v>3.3909491567318359E-2</v>
      </c>
      <c r="G825" s="49">
        <v>7.5558649416185619E-2</v>
      </c>
      <c r="H825" s="49">
        <f>+CCB_CISS__2[[#This Row],[Indikator]]-SUM(CCB_CISS__2[[#This Row],[Pengemarkedet]:[Banksektoren]])</f>
        <v>-8.2130978461476517E-2</v>
      </c>
    </row>
    <row r="826" spans="1:8" x14ac:dyDescent="0.25">
      <c r="A826" s="6">
        <v>43373</v>
      </c>
      <c r="B826" s="49">
        <v>0.11875327959396079</v>
      </c>
      <c r="C826" s="49">
        <v>2.9738605291518529E-2</v>
      </c>
      <c r="D826" s="49">
        <v>2.531770533783588E-2</v>
      </c>
      <c r="E826" s="49">
        <v>4.0818331833611526E-2</v>
      </c>
      <c r="F826" s="49">
        <v>2.8873507934744639E-2</v>
      </c>
      <c r="G826" s="49">
        <v>7.6973288635208026E-2</v>
      </c>
      <c r="H826" s="49">
        <f>+CCB_CISS__2[[#This Row],[Indikator]]-SUM(CCB_CISS__2[[#This Row],[Pengemarkedet]:[Banksektoren]])</f>
        <v>-8.2968159438957828E-2</v>
      </c>
    </row>
    <row r="827" spans="1:8" x14ac:dyDescent="0.25">
      <c r="A827" s="6">
        <v>43380</v>
      </c>
      <c r="B827" s="49">
        <v>0.12315939489450926</v>
      </c>
      <c r="C827" s="49">
        <v>3.2780553435374379E-2</v>
      </c>
      <c r="D827" s="49">
        <v>3.0094995865882528E-2</v>
      </c>
      <c r="E827" s="49">
        <v>4.4117936609643554E-2</v>
      </c>
      <c r="F827" s="49">
        <v>2.6860173023548772E-2</v>
      </c>
      <c r="G827" s="49">
        <v>8.325580614053027E-2</v>
      </c>
      <c r="H827" s="49">
        <f>+CCB_CISS__2[[#This Row],[Indikator]]-SUM(CCB_CISS__2[[#This Row],[Pengemarkedet]:[Banksektoren]])</f>
        <v>-9.3950070180470233E-2</v>
      </c>
    </row>
    <row r="828" spans="1:8" x14ac:dyDescent="0.25">
      <c r="A828" s="6">
        <v>43387</v>
      </c>
      <c r="B828" s="49">
        <v>0.1350018655317955</v>
      </c>
      <c r="C828" s="49">
        <v>3.7060298841049805E-2</v>
      </c>
      <c r="D828" s="49">
        <v>3.1009067403811937E-2</v>
      </c>
      <c r="E828" s="49">
        <v>5.6784202546757034E-2</v>
      </c>
      <c r="F828" s="49">
        <v>2.8919889652104049E-2</v>
      </c>
      <c r="G828" s="49">
        <v>8.934431476327985E-2</v>
      </c>
      <c r="H828" s="49">
        <f>+CCB_CISS__2[[#This Row],[Indikator]]-SUM(CCB_CISS__2[[#This Row],[Pengemarkedet]:[Banksektoren]])</f>
        <v>-0.10811590767520718</v>
      </c>
    </row>
    <row r="829" spans="1:8" x14ac:dyDescent="0.25">
      <c r="A829" s="6">
        <v>43394</v>
      </c>
      <c r="B829" s="49">
        <v>0.14225777972181686</v>
      </c>
      <c r="C829" s="49">
        <v>3.9954959571233684E-2</v>
      </c>
      <c r="D829" s="49">
        <v>3.2602131668536274E-2</v>
      </c>
      <c r="E829" s="49">
        <v>6.500691098136932E-2</v>
      </c>
      <c r="F829" s="49">
        <v>2.6660824568567963E-2</v>
      </c>
      <c r="G829" s="49">
        <v>9.8992144781841498E-2</v>
      </c>
      <c r="H829" s="49">
        <f>+CCB_CISS__2[[#This Row],[Indikator]]-SUM(CCB_CISS__2[[#This Row],[Pengemarkedet]:[Banksektoren]])</f>
        <v>-0.12095919184973192</v>
      </c>
    </row>
    <row r="830" spans="1:8" x14ac:dyDescent="0.25">
      <c r="A830" s="6">
        <v>43401</v>
      </c>
      <c r="B830" s="49">
        <v>0.15919858512235521</v>
      </c>
      <c r="C830" s="49">
        <v>4.4663417869832328E-2</v>
      </c>
      <c r="D830" s="49">
        <v>3.4110577526766085E-2</v>
      </c>
      <c r="E830" s="49">
        <v>7.8026556921138565E-2</v>
      </c>
      <c r="F830" s="49">
        <v>3.1537950385002539E-2</v>
      </c>
      <c r="G830" s="49">
        <v>0.11556661860390101</v>
      </c>
      <c r="H830" s="49">
        <f>+CCB_CISS__2[[#This Row],[Indikator]]-SUM(CCB_CISS__2[[#This Row],[Pengemarkedet]:[Banksektoren]])</f>
        <v>-0.14470653618428533</v>
      </c>
    </row>
    <row r="831" spans="1:8" x14ac:dyDescent="0.25">
      <c r="A831" s="6">
        <v>43408</v>
      </c>
      <c r="B831" s="49">
        <v>0.15190365962224875</v>
      </c>
      <c r="C831" s="49">
        <v>4.3894973017956154E-2</v>
      </c>
      <c r="D831" s="49">
        <v>3.1436439676964002E-2</v>
      </c>
      <c r="E831" s="49">
        <v>7.9465426966006752E-2</v>
      </c>
      <c r="F831" s="49">
        <v>3.175361197352039E-2</v>
      </c>
      <c r="G831" s="49">
        <v>0.1162915850882065</v>
      </c>
      <c r="H831" s="49">
        <f>+CCB_CISS__2[[#This Row],[Indikator]]-SUM(CCB_CISS__2[[#This Row],[Pengemarkedet]:[Banksektoren]])</f>
        <v>-0.15093837710040506</v>
      </c>
    </row>
    <row r="832" spans="1:8" x14ac:dyDescent="0.25">
      <c r="A832" s="6">
        <v>43415</v>
      </c>
      <c r="B832" s="49">
        <v>0.15084762105234858</v>
      </c>
      <c r="C832" s="49">
        <v>4.3822905023082039E-2</v>
      </c>
      <c r="D832" s="49">
        <v>3.1628997737985554E-2</v>
      </c>
      <c r="E832" s="49">
        <v>8.3182130155832132E-2</v>
      </c>
      <c r="F832" s="49">
        <v>2.9611153908321922E-2</v>
      </c>
      <c r="G832" s="49">
        <v>0.12115428871696737</v>
      </c>
      <c r="H832" s="49">
        <f>+CCB_CISS__2[[#This Row],[Indikator]]-SUM(CCB_CISS__2[[#This Row],[Pengemarkedet]:[Banksektoren]])</f>
        <v>-0.15855185448984041</v>
      </c>
    </row>
    <row r="833" spans="1:8" x14ac:dyDescent="0.25">
      <c r="A833" s="6">
        <v>43422</v>
      </c>
      <c r="B833" s="49">
        <v>0.15226625244784389</v>
      </c>
      <c r="C833" s="49">
        <v>4.6636652547238186E-2</v>
      </c>
      <c r="D833" s="49">
        <v>3.3629030050764994E-2</v>
      </c>
      <c r="E833" s="49">
        <v>9.1050524694947954E-2</v>
      </c>
      <c r="F833" s="49">
        <v>3.8134738579591279E-2</v>
      </c>
      <c r="G833" s="49">
        <v>0.11243518544981963</v>
      </c>
      <c r="H833" s="49">
        <f>+CCB_CISS__2[[#This Row],[Indikator]]-SUM(CCB_CISS__2[[#This Row],[Pengemarkedet]:[Banksektoren]])</f>
        <v>-0.16961987887451815</v>
      </c>
    </row>
    <row r="834" spans="1:8" x14ac:dyDescent="0.25">
      <c r="A834" s="6">
        <v>43429</v>
      </c>
      <c r="B834" s="49">
        <v>0.15743196980664634</v>
      </c>
      <c r="C834" s="49">
        <v>5.0403635569068753E-2</v>
      </c>
      <c r="D834" s="49">
        <v>3.5221220918677722E-2</v>
      </c>
      <c r="E834" s="49">
        <v>9.8576636558252703E-2</v>
      </c>
      <c r="F834" s="49">
        <v>3.7822172165786691E-2</v>
      </c>
      <c r="G834" s="49">
        <v>0.11178280616376506</v>
      </c>
      <c r="H834" s="49">
        <f>+CCB_CISS__2[[#This Row],[Indikator]]-SUM(CCB_CISS__2[[#This Row],[Pengemarkedet]:[Banksektoren]])</f>
        <v>-0.17637450156890463</v>
      </c>
    </row>
    <row r="835" spans="1:8" x14ac:dyDescent="0.25">
      <c r="A835" s="6">
        <v>43436</v>
      </c>
      <c r="B835" s="49">
        <v>0.15183411585349105</v>
      </c>
      <c r="C835" s="49">
        <v>5.290015907097597E-2</v>
      </c>
      <c r="D835" s="49">
        <v>3.4338123527191206E-2</v>
      </c>
      <c r="E835" s="49">
        <v>0.10015376757976024</v>
      </c>
      <c r="F835" s="49">
        <v>3.6706537931928816E-2</v>
      </c>
      <c r="G835" s="49">
        <v>0.10129403771556414</v>
      </c>
      <c r="H835" s="49">
        <f>+CCB_CISS__2[[#This Row],[Indikator]]-SUM(CCB_CISS__2[[#This Row],[Pengemarkedet]:[Banksektoren]])</f>
        <v>-0.17355850997192934</v>
      </c>
    </row>
    <row r="836" spans="1:8" x14ac:dyDescent="0.25">
      <c r="A836" s="6">
        <v>43443</v>
      </c>
      <c r="B836" s="49">
        <v>0.15556564659260713</v>
      </c>
      <c r="C836" s="49">
        <v>5.3471696170988979E-2</v>
      </c>
      <c r="D836" s="49">
        <v>3.693014153862105E-2</v>
      </c>
      <c r="E836" s="49">
        <v>0.10250686894367267</v>
      </c>
      <c r="F836" s="49">
        <v>3.9011096439058222E-2</v>
      </c>
      <c r="G836" s="49">
        <v>0.10838853705548784</v>
      </c>
      <c r="H836" s="49">
        <f>+CCB_CISS__2[[#This Row],[Indikator]]-SUM(CCB_CISS__2[[#This Row],[Pengemarkedet]:[Banksektoren]])</f>
        <v>-0.1847426935552216</v>
      </c>
    </row>
    <row r="837" spans="1:8" x14ac:dyDescent="0.25">
      <c r="A837" s="6">
        <v>43450</v>
      </c>
      <c r="B837" s="49">
        <v>0.15298013201714181</v>
      </c>
      <c r="C837" s="49">
        <v>5.3399436335812817E-2</v>
      </c>
      <c r="D837" s="49">
        <v>3.7034221151062141E-2</v>
      </c>
      <c r="E837" s="49">
        <v>0.1013929485136031</v>
      </c>
      <c r="F837" s="49">
        <v>3.7458091252697528E-2</v>
      </c>
      <c r="G837" s="49">
        <v>0.11152537661634152</v>
      </c>
      <c r="H837" s="49">
        <f>+CCB_CISS__2[[#This Row],[Indikator]]-SUM(CCB_CISS__2[[#This Row],[Pengemarkedet]:[Banksektoren]])</f>
        <v>-0.18782994185237531</v>
      </c>
    </row>
    <row r="838" spans="1:8" x14ac:dyDescent="0.25">
      <c r="A838" s="6">
        <v>43457</v>
      </c>
      <c r="B838" s="49">
        <v>0.15225459540711161</v>
      </c>
      <c r="C838" s="49">
        <v>5.4267188220490557E-2</v>
      </c>
      <c r="D838" s="49">
        <v>3.5161274494550906E-2</v>
      </c>
      <c r="E838" s="49">
        <v>0.1012004142754577</v>
      </c>
      <c r="F838" s="49">
        <v>4.0198103679927974E-2</v>
      </c>
      <c r="G838" s="49">
        <v>0.11142453892080649</v>
      </c>
      <c r="H838" s="49">
        <f>+CCB_CISS__2[[#This Row],[Indikator]]-SUM(CCB_CISS__2[[#This Row],[Pengemarkedet]:[Banksektoren]])</f>
        <v>-0.18999692418412201</v>
      </c>
    </row>
    <row r="839" spans="1:8" x14ac:dyDescent="0.25">
      <c r="A839" s="6">
        <v>43464</v>
      </c>
      <c r="B839" s="49">
        <v>0.14915211259203703</v>
      </c>
      <c r="C839" s="49">
        <v>4.8715727537093273E-2</v>
      </c>
      <c r="D839" s="49">
        <v>3.4495106356323565E-2</v>
      </c>
      <c r="E839" s="49">
        <v>0.10064905902821353</v>
      </c>
      <c r="F839" s="49">
        <v>3.9968281830570856E-2</v>
      </c>
      <c r="G839" s="49">
        <v>0.11583068487380499</v>
      </c>
      <c r="H839" s="49">
        <f>+CCB_CISS__2[[#This Row],[Indikator]]-SUM(CCB_CISS__2[[#This Row],[Pengemarkedet]:[Banksektoren]])</f>
        <v>-0.19050674703396914</v>
      </c>
    </row>
    <row r="840" spans="1:8" x14ac:dyDescent="0.25">
      <c r="A840" s="6">
        <v>43471</v>
      </c>
      <c r="B840" s="49">
        <v>0.14470144954584171</v>
      </c>
      <c r="C840" s="49">
        <v>4.9936182628151082E-2</v>
      </c>
      <c r="D840" s="49">
        <v>3.3278570966293795E-2</v>
      </c>
      <c r="E840" s="49">
        <v>9.8464725109956311E-2</v>
      </c>
      <c r="F840" s="49">
        <v>4.2442592903053009E-2</v>
      </c>
      <c r="G840" s="49">
        <v>0.11234216876014842</v>
      </c>
      <c r="H840" s="49">
        <f>+CCB_CISS__2[[#This Row],[Indikator]]-SUM(CCB_CISS__2[[#This Row],[Pengemarkedet]:[Banksektoren]])</f>
        <v>-0.19176279082176093</v>
      </c>
    </row>
    <row r="841" spans="1:8" x14ac:dyDescent="0.25">
      <c r="A841" s="6">
        <v>43478</v>
      </c>
      <c r="B841" s="49">
        <v>0.13506390271053559</v>
      </c>
      <c r="C841" s="49">
        <v>4.7081982294878075E-2</v>
      </c>
      <c r="D841" s="49">
        <v>3.2806337134302914E-2</v>
      </c>
      <c r="E841" s="49">
        <v>9.3885115091082424E-2</v>
      </c>
      <c r="F841" s="49">
        <v>3.690021615999798E-2</v>
      </c>
      <c r="G841" s="49">
        <v>0.10704490370013903</v>
      </c>
      <c r="H841" s="49">
        <f>+CCB_CISS__2[[#This Row],[Indikator]]-SUM(CCB_CISS__2[[#This Row],[Pengemarkedet]:[Banksektoren]])</f>
        <v>-0.18265465166986483</v>
      </c>
    </row>
    <row r="842" spans="1:8" x14ac:dyDescent="0.25">
      <c r="A842" s="6">
        <v>43485</v>
      </c>
      <c r="B842" s="49">
        <v>0.12279117348166275</v>
      </c>
      <c r="C842" s="49">
        <v>4.1575140683795461E-2</v>
      </c>
      <c r="D842" s="49">
        <v>3.1531089744139047E-2</v>
      </c>
      <c r="E842" s="49">
        <v>9.1346247811089548E-2</v>
      </c>
      <c r="F842" s="49">
        <v>3.4086793295658918E-2</v>
      </c>
      <c r="G842" s="49">
        <v>9.9287892646138798E-2</v>
      </c>
      <c r="H842" s="49">
        <f>+CCB_CISS__2[[#This Row],[Indikator]]-SUM(CCB_CISS__2[[#This Row],[Pengemarkedet]:[Banksektoren]])</f>
        <v>-0.17503599069915904</v>
      </c>
    </row>
    <row r="843" spans="1:8" x14ac:dyDescent="0.25">
      <c r="A843" s="6">
        <v>43492</v>
      </c>
      <c r="B843" s="49">
        <v>0.11283884894589515</v>
      </c>
      <c r="C843" s="49">
        <v>3.9709007878735138E-2</v>
      </c>
      <c r="D843" s="49">
        <v>3.0543762317636079E-2</v>
      </c>
      <c r="E843" s="49">
        <v>8.646818104968905E-2</v>
      </c>
      <c r="F843" s="49">
        <v>3.3105072030389378E-2</v>
      </c>
      <c r="G843" s="49">
        <v>9.2385043997494767E-2</v>
      </c>
      <c r="H843" s="49">
        <f>+CCB_CISS__2[[#This Row],[Indikator]]-SUM(CCB_CISS__2[[#This Row],[Pengemarkedet]:[Banksektoren]])</f>
        <v>-0.16937221832804927</v>
      </c>
    </row>
    <row r="844" spans="1:8" x14ac:dyDescent="0.25">
      <c r="A844" s="6">
        <v>43499</v>
      </c>
      <c r="B844" s="49">
        <v>0.10487651654423097</v>
      </c>
      <c r="C844" s="49">
        <v>3.3829410042395286E-2</v>
      </c>
      <c r="D844" s="49">
        <v>3.1310637597543933E-2</v>
      </c>
      <c r="E844" s="49">
        <v>8.7916249650401707E-2</v>
      </c>
      <c r="F844" s="49">
        <v>2.7809822165475041E-2</v>
      </c>
      <c r="G844" s="49">
        <v>8.8976008128411943E-2</v>
      </c>
      <c r="H844" s="49">
        <f>+CCB_CISS__2[[#This Row],[Indikator]]-SUM(CCB_CISS__2[[#This Row],[Pengemarkedet]:[Banksektoren]])</f>
        <v>-0.16496561103999691</v>
      </c>
    </row>
    <row r="845" spans="1:8" x14ac:dyDescent="0.25">
      <c r="A845" s="6">
        <v>43506</v>
      </c>
      <c r="B845" s="49">
        <v>0.10048011964787096</v>
      </c>
      <c r="C845" s="49">
        <v>3.0399979711353057E-2</v>
      </c>
      <c r="D845" s="49">
        <v>3.1514017770392068E-2</v>
      </c>
      <c r="E845" s="49">
        <v>8.8199917813574474E-2</v>
      </c>
      <c r="F845" s="49">
        <v>2.6641598386307447E-2</v>
      </c>
      <c r="G845" s="49">
        <v>9.2839032134796204E-2</v>
      </c>
      <c r="H845" s="49">
        <f>+CCB_CISS__2[[#This Row],[Indikator]]-SUM(CCB_CISS__2[[#This Row],[Pengemarkedet]:[Banksektoren]])</f>
        <v>-0.16911442616855227</v>
      </c>
    </row>
    <row r="846" spans="1:8" x14ac:dyDescent="0.25">
      <c r="A846" s="6">
        <v>43513</v>
      </c>
      <c r="B846" s="49">
        <v>8.8392479114729541E-2</v>
      </c>
      <c r="C846" s="49">
        <v>2.6709056581091354E-2</v>
      </c>
      <c r="D846" s="49">
        <v>3.2048794137580411E-2</v>
      </c>
      <c r="E846" s="49">
        <v>8.1059808501612943E-2</v>
      </c>
      <c r="F846" s="49">
        <v>2.8339967707677161E-2</v>
      </c>
      <c r="G846" s="49">
        <v>9.2970518422108919E-2</v>
      </c>
      <c r="H846" s="49">
        <f>+CCB_CISS__2[[#This Row],[Indikator]]-SUM(CCB_CISS__2[[#This Row],[Pengemarkedet]:[Banksektoren]])</f>
        <v>-0.17273566623534126</v>
      </c>
    </row>
    <row r="847" spans="1:8" x14ac:dyDescent="0.25">
      <c r="A847" s="6">
        <v>43520</v>
      </c>
      <c r="B847" s="49">
        <v>8.5223581328287529E-2</v>
      </c>
      <c r="C847" s="49">
        <v>2.6563522274965654E-2</v>
      </c>
      <c r="D847" s="49">
        <v>3.2097220645882343E-2</v>
      </c>
      <c r="E847" s="49">
        <v>7.7220368966575609E-2</v>
      </c>
      <c r="F847" s="49">
        <v>2.5894296574374729E-2</v>
      </c>
      <c r="G847" s="49">
        <v>9.7631323263909969E-2</v>
      </c>
      <c r="H847" s="49">
        <f>+CCB_CISS__2[[#This Row],[Indikator]]-SUM(CCB_CISS__2[[#This Row],[Pengemarkedet]:[Banksektoren]])</f>
        <v>-0.17418315039742074</v>
      </c>
    </row>
    <row r="848" spans="1:8" x14ac:dyDescent="0.25">
      <c r="A848" s="6">
        <v>43527</v>
      </c>
      <c r="B848" s="49">
        <v>6.8464630341558974E-2</v>
      </c>
      <c r="C848" s="49">
        <v>2.4957677632181825E-2</v>
      </c>
      <c r="D848" s="49">
        <v>2.8905039658533832E-2</v>
      </c>
      <c r="E848" s="49">
        <v>5.9288664911123841E-2</v>
      </c>
      <c r="F848" s="49">
        <v>2.6206588872555867E-2</v>
      </c>
      <c r="G848" s="49">
        <v>9.3691895166034003E-2</v>
      </c>
      <c r="H848" s="49">
        <f>+CCB_CISS__2[[#This Row],[Indikator]]-SUM(CCB_CISS__2[[#This Row],[Pengemarkedet]:[Banksektoren]])</f>
        <v>-0.16458523589887042</v>
      </c>
    </row>
    <row r="849" spans="1:8" x14ac:dyDescent="0.25">
      <c r="A849" s="6">
        <v>43534</v>
      </c>
      <c r="B849" s="49">
        <v>5.5247971427895601E-2</v>
      </c>
      <c r="C849" s="49">
        <v>2.3768135364598708E-2</v>
      </c>
      <c r="D849" s="49">
        <v>2.8254432799572935E-2</v>
      </c>
      <c r="E849" s="49">
        <v>4.5553029487180756E-2</v>
      </c>
      <c r="F849" s="49">
        <v>2.8631281362538299E-2</v>
      </c>
      <c r="G849" s="49">
        <v>9.2120950228396323E-2</v>
      </c>
      <c r="H849" s="49">
        <f>+CCB_CISS__2[[#This Row],[Indikator]]-SUM(CCB_CISS__2[[#This Row],[Pengemarkedet]:[Banksektoren]])</f>
        <v>-0.16307985781439144</v>
      </c>
    </row>
    <row r="850" spans="1:8" x14ac:dyDescent="0.25">
      <c r="A850" s="6">
        <v>43541</v>
      </c>
      <c r="B850" s="49">
        <v>4.4583672597050421E-2</v>
      </c>
      <c r="C850" s="49">
        <v>2.2756872893604538E-2</v>
      </c>
      <c r="D850" s="49">
        <v>2.5071451032167454E-2</v>
      </c>
      <c r="E850" s="49">
        <v>3.4833732706861298E-2</v>
      </c>
      <c r="F850" s="49">
        <v>2.8798839521925433E-2</v>
      </c>
      <c r="G850" s="49">
        <v>8.6053356149478871E-2</v>
      </c>
      <c r="H850" s="49">
        <f>+CCB_CISS__2[[#This Row],[Indikator]]-SUM(CCB_CISS__2[[#This Row],[Pengemarkedet]:[Banksektoren]])</f>
        <v>-0.15293057970698717</v>
      </c>
    </row>
    <row r="851" spans="1:8" x14ac:dyDescent="0.25">
      <c r="A851" s="6">
        <v>43548</v>
      </c>
      <c r="B851" s="49">
        <v>3.7934857456880126E-2</v>
      </c>
      <c r="C851" s="49">
        <v>2.2954705447907692E-2</v>
      </c>
      <c r="D851" s="49">
        <v>2.6917574833288493E-2</v>
      </c>
      <c r="E851" s="49">
        <v>3.3156424407545314E-2</v>
      </c>
      <c r="F851" s="49">
        <v>3.2821545459279455E-2</v>
      </c>
      <c r="G851" s="49">
        <v>8.5546064333612504E-2</v>
      </c>
      <c r="H851" s="49">
        <f>+CCB_CISS__2[[#This Row],[Indikator]]-SUM(CCB_CISS__2[[#This Row],[Pengemarkedet]:[Banksektoren]])</f>
        <v>-0.16346145702475331</v>
      </c>
    </row>
    <row r="852" spans="1:8" x14ac:dyDescent="0.25">
      <c r="A852" s="6">
        <v>43555</v>
      </c>
      <c r="B852" s="49">
        <v>3.9081947562644638E-2</v>
      </c>
      <c r="C852" s="49">
        <v>2.3266009969382835E-2</v>
      </c>
      <c r="D852" s="49">
        <v>2.8072260593185686E-2</v>
      </c>
      <c r="E852" s="49">
        <v>3.8071398080611586E-2</v>
      </c>
      <c r="F852" s="49">
        <v>3.0814752239504303E-2</v>
      </c>
      <c r="G852" s="49">
        <v>8.9857129876278044E-2</v>
      </c>
      <c r="H852" s="49">
        <f>+CCB_CISS__2[[#This Row],[Indikator]]-SUM(CCB_CISS__2[[#This Row],[Pengemarkedet]:[Banksektoren]])</f>
        <v>-0.17099960319631782</v>
      </c>
    </row>
    <row r="853" spans="1:8" x14ac:dyDescent="0.25">
      <c r="A853" s="6">
        <v>43562</v>
      </c>
      <c r="B853" s="49">
        <v>4.0575018677104668E-2</v>
      </c>
      <c r="C853" s="49">
        <v>2.3814830913491999E-2</v>
      </c>
      <c r="D853" s="49">
        <v>2.6337106361703819E-2</v>
      </c>
      <c r="E853" s="49">
        <v>4.5330282937976897E-2</v>
      </c>
      <c r="F853" s="49">
        <v>2.6821709426815873E-2</v>
      </c>
      <c r="G853" s="49">
        <v>8.8575896261801762E-2</v>
      </c>
      <c r="H853" s="49">
        <f>+CCB_CISS__2[[#This Row],[Indikator]]-SUM(CCB_CISS__2[[#This Row],[Pengemarkedet]:[Banksektoren]])</f>
        <v>-0.17030480722468566</v>
      </c>
    </row>
    <row r="854" spans="1:8" x14ac:dyDescent="0.25">
      <c r="A854" s="6">
        <v>43569</v>
      </c>
      <c r="B854" s="49">
        <v>3.9932081879192359E-2</v>
      </c>
      <c r="C854" s="49">
        <v>2.3308366839014227E-2</v>
      </c>
      <c r="D854" s="49">
        <v>2.7932721692656558E-2</v>
      </c>
      <c r="E854" s="49">
        <v>4.5227251877325111E-2</v>
      </c>
      <c r="F854" s="49">
        <v>1.8733475233998893E-2</v>
      </c>
      <c r="G854" s="49">
        <v>8.6392030530712233E-2</v>
      </c>
      <c r="H854" s="49">
        <f>+CCB_CISS__2[[#This Row],[Indikator]]-SUM(CCB_CISS__2[[#This Row],[Pengemarkedet]:[Banksektoren]])</f>
        <v>-0.16166176429451465</v>
      </c>
    </row>
    <row r="855" spans="1:8" x14ac:dyDescent="0.25">
      <c r="A855" s="6">
        <v>43576</v>
      </c>
      <c r="B855" s="49">
        <v>3.4732144954990538E-2</v>
      </c>
      <c r="C855" s="49">
        <v>2.061795285697917E-2</v>
      </c>
      <c r="D855" s="49">
        <v>2.2247399642481246E-2</v>
      </c>
      <c r="E855" s="49">
        <v>3.6872508289524347E-2</v>
      </c>
      <c r="F855" s="49">
        <v>1.0612537744517141E-2</v>
      </c>
      <c r="G855" s="49">
        <v>7.1334339960926682E-2</v>
      </c>
      <c r="H855" s="49">
        <f>+CCB_CISS__2[[#This Row],[Indikator]]-SUM(CCB_CISS__2[[#This Row],[Pengemarkedet]:[Banksektoren]])</f>
        <v>-0.12695259353943805</v>
      </c>
    </row>
    <row r="856" spans="1:8" x14ac:dyDescent="0.25">
      <c r="A856" s="6">
        <v>43583</v>
      </c>
      <c r="B856" s="49">
        <v>3.1731545994217077E-2</v>
      </c>
      <c r="C856" s="49">
        <v>1.9395547016148838E-2</v>
      </c>
      <c r="D856" s="49">
        <v>1.9836831751185474E-2</v>
      </c>
      <c r="E856" s="49">
        <v>2.958289608982494E-2</v>
      </c>
      <c r="F856" s="49">
        <v>1.0792471996958252E-2</v>
      </c>
      <c r="G856" s="49">
        <v>5.9761680132809927E-2</v>
      </c>
      <c r="H856" s="49">
        <f>+CCB_CISS__2[[#This Row],[Indikator]]-SUM(CCB_CISS__2[[#This Row],[Pengemarkedet]:[Banksektoren]])</f>
        <v>-0.10763788099271038</v>
      </c>
    </row>
    <row r="857" spans="1:8" x14ac:dyDescent="0.25">
      <c r="A857" s="6">
        <v>43590</v>
      </c>
      <c r="B857" s="49">
        <v>3.533041513650105E-2</v>
      </c>
      <c r="C857" s="49">
        <v>2.0542717606299783E-2</v>
      </c>
      <c r="D857" s="49">
        <v>1.8414164819927498E-2</v>
      </c>
      <c r="E857" s="49">
        <v>2.5997538265299484E-2</v>
      </c>
      <c r="F857" s="49">
        <v>1.1385457215257258E-2</v>
      </c>
      <c r="G857" s="49">
        <v>6.21305827374002E-2</v>
      </c>
      <c r="H857" s="49">
        <f>+CCB_CISS__2[[#This Row],[Indikator]]-SUM(CCB_CISS__2[[#This Row],[Pengemarkedet]:[Banksektoren]])</f>
        <v>-0.10314004550768317</v>
      </c>
    </row>
    <row r="858" spans="1:8" x14ac:dyDescent="0.25">
      <c r="A858" s="6">
        <v>43597</v>
      </c>
      <c r="B858" s="49">
        <v>3.7901610093907287E-2</v>
      </c>
      <c r="C858" s="49">
        <v>1.9843810341609123E-2</v>
      </c>
      <c r="D858" s="49">
        <v>1.7195142188032975E-2</v>
      </c>
      <c r="E858" s="49">
        <v>2.5915054181508843E-2</v>
      </c>
      <c r="F858" s="49">
        <v>1.5055818359072402E-2</v>
      </c>
      <c r="G858" s="49">
        <v>6.335682801659516E-2</v>
      </c>
      <c r="H858" s="49">
        <f>+CCB_CISS__2[[#This Row],[Indikator]]-SUM(CCB_CISS__2[[#This Row],[Pengemarkedet]:[Banksektoren]])</f>
        <v>-0.10346504299291122</v>
      </c>
    </row>
    <row r="859" spans="1:8" x14ac:dyDescent="0.25">
      <c r="A859" s="6">
        <v>43604</v>
      </c>
      <c r="B859" s="49">
        <v>4.3369849404884961E-2</v>
      </c>
      <c r="C859" s="49">
        <v>2.1123894624030873E-2</v>
      </c>
      <c r="D859" s="49">
        <v>1.8696949926691485E-2</v>
      </c>
      <c r="E859" s="49">
        <v>3.2094431968381264E-2</v>
      </c>
      <c r="F859" s="49">
        <v>1.7736204409626435E-2</v>
      </c>
      <c r="G859" s="49">
        <v>6.9474140017873637E-2</v>
      </c>
      <c r="H859" s="49">
        <f>+CCB_CISS__2[[#This Row],[Indikator]]-SUM(CCB_CISS__2[[#This Row],[Pengemarkedet]:[Banksektoren]])</f>
        <v>-0.11575577154171875</v>
      </c>
    </row>
    <row r="860" spans="1:8" x14ac:dyDescent="0.25">
      <c r="A860" s="6">
        <v>43611</v>
      </c>
      <c r="B860" s="49">
        <v>4.3678461709742128E-2</v>
      </c>
      <c r="C860" s="49">
        <v>2.0903814246229696E-2</v>
      </c>
      <c r="D860" s="49">
        <v>1.7795278974929662E-2</v>
      </c>
      <c r="E860" s="49">
        <v>3.3892870619305668E-2</v>
      </c>
      <c r="F860" s="49">
        <v>1.6329084305268561E-2</v>
      </c>
      <c r="G860" s="49">
        <v>6.7360974976765131E-2</v>
      </c>
      <c r="H860" s="49">
        <f>+CCB_CISS__2[[#This Row],[Indikator]]-SUM(CCB_CISS__2[[#This Row],[Pengemarkedet]:[Banksektoren]])</f>
        <v>-0.1126035614127566</v>
      </c>
    </row>
    <row r="861" spans="1:8" x14ac:dyDescent="0.25">
      <c r="A861" s="6">
        <v>43618</v>
      </c>
      <c r="B861" s="49">
        <v>4.7586873148274388E-2</v>
      </c>
      <c r="C861" s="49">
        <v>2.1484572569901623E-2</v>
      </c>
      <c r="D861" s="49">
        <v>1.8694585855047352E-2</v>
      </c>
      <c r="E861" s="49">
        <v>4.0817198818332193E-2</v>
      </c>
      <c r="F861" s="49">
        <v>1.4336278150170948E-2</v>
      </c>
      <c r="G861" s="49">
        <v>5.7913011718853977E-2</v>
      </c>
      <c r="H861" s="49">
        <f>+CCB_CISS__2[[#This Row],[Indikator]]-SUM(CCB_CISS__2[[#This Row],[Pengemarkedet]:[Banksektoren]])</f>
        <v>-0.1056587739640317</v>
      </c>
    </row>
    <row r="862" spans="1:8" x14ac:dyDescent="0.25">
      <c r="A862" s="6">
        <v>43625</v>
      </c>
      <c r="B862" s="49">
        <v>5.6118239203569606E-2</v>
      </c>
      <c r="C862" s="49">
        <v>2.3853095272827862E-2</v>
      </c>
      <c r="D862" s="49">
        <v>2.2725371847055181E-2</v>
      </c>
      <c r="E862" s="49">
        <v>4.9438089120276876E-2</v>
      </c>
      <c r="F862" s="49">
        <v>1.5982380132736375E-2</v>
      </c>
      <c r="G862" s="49">
        <v>6.1276801715178408E-2</v>
      </c>
      <c r="H862" s="49">
        <f>+CCB_CISS__2[[#This Row],[Indikator]]-SUM(CCB_CISS__2[[#This Row],[Pengemarkedet]:[Banksektoren]])</f>
        <v>-0.11715749888450509</v>
      </c>
    </row>
    <row r="863" spans="1:8" x14ac:dyDescent="0.25">
      <c r="A863" s="6">
        <v>43632</v>
      </c>
      <c r="B863" s="49">
        <v>5.9901884590318186E-2</v>
      </c>
      <c r="C863" s="49">
        <v>2.4193968046358056E-2</v>
      </c>
      <c r="D863" s="49">
        <v>2.3100676565726307E-2</v>
      </c>
      <c r="E863" s="49">
        <v>5.4833245020753728E-2</v>
      </c>
      <c r="F863" s="49">
        <v>1.5997248589232294E-2</v>
      </c>
      <c r="G863" s="49">
        <v>6.5246336150568282E-2</v>
      </c>
      <c r="H863" s="49">
        <f>+CCB_CISS__2[[#This Row],[Indikator]]-SUM(CCB_CISS__2[[#This Row],[Pengemarkedet]:[Banksektoren]])</f>
        <v>-0.12346958978232049</v>
      </c>
    </row>
    <row r="864" spans="1:8" x14ac:dyDescent="0.25">
      <c r="A864" s="6">
        <v>43639</v>
      </c>
      <c r="B864" s="49">
        <v>6.5610921512562037E-2</v>
      </c>
      <c r="C864" s="49">
        <v>2.9378037097593603E-2</v>
      </c>
      <c r="D864" s="49">
        <v>2.7568350433960775E-2</v>
      </c>
      <c r="E864" s="49">
        <v>5.7722581395467099E-2</v>
      </c>
      <c r="F864" s="49">
        <v>1.9724723664820969E-2</v>
      </c>
      <c r="G864" s="49">
        <v>7.6773783939009688E-2</v>
      </c>
      <c r="H864" s="49">
        <f>+CCB_CISS__2[[#This Row],[Indikator]]-SUM(CCB_CISS__2[[#This Row],[Pengemarkedet]:[Banksektoren]])</f>
        <v>-0.1455565550182901</v>
      </c>
    </row>
    <row r="865" spans="1:8" x14ac:dyDescent="0.25">
      <c r="A865" s="6">
        <v>43646</v>
      </c>
      <c r="B865" s="49">
        <v>5.7243075290276113E-2</v>
      </c>
      <c r="C865" s="49">
        <v>2.6153379141734233E-2</v>
      </c>
      <c r="D865" s="49">
        <v>2.5612630337942269E-2</v>
      </c>
      <c r="E865" s="49">
        <v>4.8042252564726287E-2</v>
      </c>
      <c r="F865" s="49">
        <v>1.8457391662724285E-2</v>
      </c>
      <c r="G865" s="49">
        <v>8.1690365619789068E-2</v>
      </c>
      <c r="H865" s="49">
        <f>+CCB_CISS__2[[#This Row],[Indikator]]-SUM(CCB_CISS__2[[#This Row],[Pengemarkedet]:[Banksektoren]])</f>
        <v>-0.14271294403664003</v>
      </c>
    </row>
    <row r="866" spans="1:8" x14ac:dyDescent="0.25">
      <c r="A866" s="6">
        <v>43653</v>
      </c>
      <c r="B866" s="49">
        <v>4.963301385449205E-2</v>
      </c>
      <c r="C866" s="49">
        <v>2.5529429615557243E-2</v>
      </c>
      <c r="D866" s="49">
        <v>2.2484897970135774E-2</v>
      </c>
      <c r="E866" s="49">
        <v>4.2590178696705706E-2</v>
      </c>
      <c r="F866" s="49">
        <v>1.7020800893193303E-2</v>
      </c>
      <c r="G866" s="49">
        <v>8.2588970903782352E-2</v>
      </c>
      <c r="H866" s="49">
        <f>+CCB_CISS__2[[#This Row],[Indikator]]-SUM(CCB_CISS__2[[#This Row],[Pengemarkedet]:[Banksektoren]])</f>
        <v>-0.14058126422488232</v>
      </c>
    </row>
    <row r="867" spans="1:8" x14ac:dyDescent="0.25">
      <c r="A867" s="6">
        <v>43660</v>
      </c>
      <c r="B867" s="49">
        <v>4.4121438150417441E-2</v>
      </c>
      <c r="C867" s="49">
        <v>2.7376147264162161E-2</v>
      </c>
      <c r="D867" s="49">
        <v>2.4380007958743906E-2</v>
      </c>
      <c r="E867" s="49">
        <v>3.6434771169907829E-2</v>
      </c>
      <c r="F867" s="49">
        <v>1.492470602293694E-2</v>
      </c>
      <c r="G867" s="49">
        <v>8.3164528239079674E-2</v>
      </c>
      <c r="H867" s="49">
        <f>+CCB_CISS__2[[#This Row],[Indikator]]-SUM(CCB_CISS__2[[#This Row],[Pengemarkedet]:[Banksektoren]])</f>
        <v>-0.14215872250441305</v>
      </c>
    </row>
    <row r="868" spans="1:8" x14ac:dyDescent="0.25">
      <c r="A868" s="6">
        <v>43667</v>
      </c>
      <c r="B868" s="49">
        <v>3.6772041808128458E-2</v>
      </c>
      <c r="C868" s="49">
        <v>2.3715878069000801E-2</v>
      </c>
      <c r="D868" s="49">
        <v>2.0889694341377378E-2</v>
      </c>
      <c r="E868" s="49">
        <v>3.2300253251910452E-2</v>
      </c>
      <c r="F868" s="49">
        <v>1.3289851491810377E-2</v>
      </c>
      <c r="G868" s="49">
        <v>8.0215424649871761E-2</v>
      </c>
      <c r="H868" s="49">
        <f>+CCB_CISS__2[[#This Row],[Indikator]]-SUM(CCB_CISS__2[[#This Row],[Pengemarkedet]:[Banksektoren]])</f>
        <v>-0.1336390599958423</v>
      </c>
    </row>
    <row r="869" spans="1:8" x14ac:dyDescent="0.25">
      <c r="A869" s="6">
        <v>43674</v>
      </c>
      <c r="B869" s="49">
        <v>3.4348718996617837E-2</v>
      </c>
      <c r="C869" s="49">
        <v>2.6269886003457518E-2</v>
      </c>
      <c r="D869" s="49">
        <v>2.261595045900875E-2</v>
      </c>
      <c r="E869" s="49">
        <v>3.0933685457829659E-2</v>
      </c>
      <c r="F869" s="49">
        <v>1.5568002150427692E-2</v>
      </c>
      <c r="G869" s="49">
        <v>7.9995983095080617E-2</v>
      </c>
      <c r="H869" s="49">
        <f>+CCB_CISS__2[[#This Row],[Indikator]]-SUM(CCB_CISS__2[[#This Row],[Pengemarkedet]:[Banksektoren]])</f>
        <v>-0.14103478816918641</v>
      </c>
    </row>
    <row r="870" spans="1:8" x14ac:dyDescent="0.25">
      <c r="A870" s="6">
        <v>43681</v>
      </c>
      <c r="B870" s="49">
        <v>3.4842431363503581E-2</v>
      </c>
      <c r="C870" s="49">
        <v>2.687609958314064E-2</v>
      </c>
      <c r="D870" s="49">
        <v>2.3421689809457202E-2</v>
      </c>
      <c r="E870" s="49">
        <v>3.3640480467663283E-2</v>
      </c>
      <c r="F870" s="49">
        <v>1.9540355802075055E-2</v>
      </c>
      <c r="G870" s="49">
        <v>7.8208287598369758E-2</v>
      </c>
      <c r="H870" s="49">
        <f>+CCB_CISS__2[[#This Row],[Indikator]]-SUM(CCB_CISS__2[[#This Row],[Pengemarkedet]:[Banksektoren]])</f>
        <v>-0.14684448189720234</v>
      </c>
    </row>
    <row r="871" spans="1:8" x14ac:dyDescent="0.25">
      <c r="A871" s="6">
        <v>43688</v>
      </c>
      <c r="B871" s="49">
        <v>4.0128609582871538E-2</v>
      </c>
      <c r="C871" s="49">
        <v>2.7462648873572561E-2</v>
      </c>
      <c r="D871" s="49">
        <v>2.6728624249008695E-2</v>
      </c>
      <c r="E871" s="49">
        <v>4.1887064470039675E-2</v>
      </c>
      <c r="F871" s="49">
        <v>3.0220528894768214E-2</v>
      </c>
      <c r="G871" s="49">
        <v>8.1305593002212115E-2</v>
      </c>
      <c r="H871" s="49">
        <f>+CCB_CISS__2[[#This Row],[Indikator]]-SUM(CCB_CISS__2[[#This Row],[Pengemarkedet]:[Banksektoren]])</f>
        <v>-0.16747584990672973</v>
      </c>
    </row>
    <row r="872" spans="1:8" x14ac:dyDescent="0.25">
      <c r="A872" s="6">
        <v>43695</v>
      </c>
      <c r="B872" s="49">
        <v>4.964996563769964E-2</v>
      </c>
      <c r="C872" s="49">
        <v>3.1428596842424196E-2</v>
      </c>
      <c r="D872" s="49">
        <v>3.1200272781789315E-2</v>
      </c>
      <c r="E872" s="49">
        <v>5.8901849922879189E-2</v>
      </c>
      <c r="F872" s="49">
        <v>3.5114142071147221E-2</v>
      </c>
      <c r="G872" s="49">
        <v>8.8022938170411097E-2</v>
      </c>
      <c r="H872" s="49">
        <f>+CCB_CISS__2[[#This Row],[Indikator]]-SUM(CCB_CISS__2[[#This Row],[Pengemarkedet]:[Banksektoren]])</f>
        <v>-0.19501783415095139</v>
      </c>
    </row>
    <row r="873" spans="1:8" x14ac:dyDescent="0.25">
      <c r="A873" s="6">
        <v>43702</v>
      </c>
      <c r="B873" s="49">
        <v>5.5472495919619232E-2</v>
      </c>
      <c r="C873" s="49">
        <v>3.662914409468622E-2</v>
      </c>
      <c r="D873" s="49">
        <v>3.440447997014888E-2</v>
      </c>
      <c r="E873" s="49">
        <v>6.4152975084656644E-2</v>
      </c>
      <c r="F873" s="49">
        <v>3.9293695189475925E-2</v>
      </c>
      <c r="G873" s="49">
        <v>8.8703772918933027E-2</v>
      </c>
      <c r="H873" s="49">
        <f>+CCB_CISS__2[[#This Row],[Indikator]]-SUM(CCB_CISS__2[[#This Row],[Pengemarkedet]:[Banksektoren]])</f>
        <v>-0.20771157133828144</v>
      </c>
    </row>
    <row r="874" spans="1:8" x14ac:dyDescent="0.25">
      <c r="A874" s="6">
        <v>43709</v>
      </c>
      <c r="B874" s="49">
        <v>5.4333443970374651E-2</v>
      </c>
      <c r="C874" s="49">
        <v>3.7226174359836446E-2</v>
      </c>
      <c r="D874" s="49">
        <v>3.3329205394647995E-2</v>
      </c>
      <c r="E874" s="49">
        <v>6.2845061833564989E-2</v>
      </c>
      <c r="F874" s="49">
        <v>3.7985053860591533E-2</v>
      </c>
      <c r="G874" s="49">
        <v>8.972327328969322E-2</v>
      </c>
      <c r="H874" s="49">
        <f>+CCB_CISS__2[[#This Row],[Indikator]]-SUM(CCB_CISS__2[[#This Row],[Pengemarkedet]:[Banksektoren]])</f>
        <v>-0.20677532476795951</v>
      </c>
    </row>
    <row r="875" spans="1:8" x14ac:dyDescent="0.25">
      <c r="A875" s="6">
        <v>43716</v>
      </c>
      <c r="B875" s="49">
        <v>5.3755779021374427E-2</v>
      </c>
      <c r="C875" s="49">
        <v>4.0916280482028028E-2</v>
      </c>
      <c r="D875" s="49">
        <v>3.3832582515531423E-2</v>
      </c>
      <c r="E875" s="49">
        <v>5.8805417280431739E-2</v>
      </c>
      <c r="F875" s="49">
        <v>3.5654987039285671E-2</v>
      </c>
      <c r="G875" s="49">
        <v>9.4609922567781932E-2</v>
      </c>
      <c r="H875" s="49">
        <f>+CCB_CISS__2[[#This Row],[Indikator]]-SUM(CCB_CISS__2[[#This Row],[Pengemarkedet]:[Banksektoren]])</f>
        <v>-0.21006341086368438</v>
      </c>
    </row>
    <row r="876" spans="1:8" x14ac:dyDescent="0.25">
      <c r="A876" s="6">
        <v>43723</v>
      </c>
      <c r="B876" s="49">
        <v>5.2956375866651605E-2</v>
      </c>
      <c r="C876" s="49">
        <v>4.4450438229407523E-2</v>
      </c>
      <c r="D876" s="49">
        <v>3.3501491417560744E-2</v>
      </c>
      <c r="E876" s="49">
        <v>5.3135997476869049E-2</v>
      </c>
      <c r="F876" s="49">
        <v>3.372361967263119E-2</v>
      </c>
      <c r="G876" s="49">
        <v>9.5919072402988526E-2</v>
      </c>
      <c r="H876" s="49">
        <f>+CCB_CISS__2[[#This Row],[Indikator]]-SUM(CCB_CISS__2[[#This Row],[Pengemarkedet]:[Banksektoren]])</f>
        <v>-0.20777424333280545</v>
      </c>
    </row>
    <row r="877" spans="1:8" x14ac:dyDescent="0.25">
      <c r="A877" s="6">
        <v>43730</v>
      </c>
      <c r="B877" s="49">
        <v>4.8932508367918251E-2</v>
      </c>
      <c r="C877" s="49">
        <v>3.8484092803103012E-2</v>
      </c>
      <c r="D877" s="49">
        <v>2.8603437816799308E-2</v>
      </c>
      <c r="E877" s="49">
        <v>5.1093481706437315E-2</v>
      </c>
      <c r="F877" s="49">
        <v>3.0801609521269167E-2</v>
      </c>
      <c r="G877" s="49">
        <v>9.2820524761270215E-2</v>
      </c>
      <c r="H877" s="49">
        <f>+CCB_CISS__2[[#This Row],[Indikator]]-SUM(CCB_CISS__2[[#This Row],[Pengemarkedet]:[Banksektoren]])</f>
        <v>-0.19287063824096079</v>
      </c>
    </row>
    <row r="878" spans="1:8" x14ac:dyDescent="0.25">
      <c r="A878" s="6">
        <v>43737</v>
      </c>
      <c r="B878" s="49">
        <v>4.7491668416190388E-2</v>
      </c>
      <c r="C878" s="49">
        <v>4.0351566315572338E-2</v>
      </c>
      <c r="D878" s="49">
        <v>2.9337762784175117E-2</v>
      </c>
      <c r="E878" s="49">
        <v>4.3551370154432216E-2</v>
      </c>
      <c r="F878" s="49">
        <v>2.7602833859622457E-2</v>
      </c>
      <c r="G878" s="49">
        <v>8.9856679651038662E-2</v>
      </c>
      <c r="H878" s="49">
        <f>+CCB_CISS__2[[#This Row],[Indikator]]-SUM(CCB_CISS__2[[#This Row],[Pengemarkedet]:[Banksektoren]])</f>
        <v>-0.18320854434865042</v>
      </c>
    </row>
    <row r="879" spans="1:8" x14ac:dyDescent="0.25">
      <c r="A879" s="6">
        <v>43744</v>
      </c>
      <c r="B879" s="49">
        <v>4.5838765194354834E-2</v>
      </c>
      <c r="C879" s="49">
        <v>3.9472022876311255E-2</v>
      </c>
      <c r="D879" s="49">
        <v>2.6180206362985715E-2</v>
      </c>
      <c r="E879" s="49">
        <v>4.5992207296900255E-2</v>
      </c>
      <c r="F879" s="49">
        <v>2.1918159506410045E-2</v>
      </c>
      <c r="G879" s="49">
        <v>8.3837149094271035E-2</v>
      </c>
      <c r="H879" s="49">
        <f>+CCB_CISS__2[[#This Row],[Indikator]]-SUM(CCB_CISS__2[[#This Row],[Pengemarkedet]:[Banksektoren]])</f>
        <v>-0.17156097994252348</v>
      </c>
    </row>
    <row r="880" spans="1:8" x14ac:dyDescent="0.25">
      <c r="A880" s="6">
        <v>43751</v>
      </c>
      <c r="B880" s="49">
        <v>4.1277631777235278E-2</v>
      </c>
      <c r="C880" s="49">
        <v>3.5046562206451012E-2</v>
      </c>
      <c r="D880" s="49">
        <v>2.6246412909675935E-2</v>
      </c>
      <c r="E880" s="49">
        <v>3.9616635941989164E-2</v>
      </c>
      <c r="F880" s="49">
        <v>2.5332267710628922E-2</v>
      </c>
      <c r="G880" s="49">
        <v>7.7254107885810691E-2</v>
      </c>
      <c r="H880" s="49">
        <f>+CCB_CISS__2[[#This Row],[Indikator]]-SUM(CCB_CISS__2[[#This Row],[Pengemarkedet]:[Banksektoren]])</f>
        <v>-0.16221835487732045</v>
      </c>
    </row>
    <row r="881" spans="1:8" x14ac:dyDescent="0.25">
      <c r="A881" s="6">
        <v>43758</v>
      </c>
      <c r="B881" s="49">
        <v>4.1013059715093336E-2</v>
      </c>
      <c r="C881" s="49">
        <v>3.7099771804412776E-2</v>
      </c>
      <c r="D881" s="49">
        <v>2.8027581374458162E-2</v>
      </c>
      <c r="E881" s="49">
        <v>3.9726138808935565E-2</v>
      </c>
      <c r="F881" s="49">
        <v>2.3551029384044683E-2</v>
      </c>
      <c r="G881" s="49">
        <v>7.4273002757007531E-2</v>
      </c>
      <c r="H881" s="49">
        <f>+CCB_CISS__2[[#This Row],[Indikator]]-SUM(CCB_CISS__2[[#This Row],[Pengemarkedet]:[Banksektoren]])</f>
        <v>-0.16166446441376536</v>
      </c>
    </row>
    <row r="882" spans="1:8" x14ac:dyDescent="0.25">
      <c r="A882" s="6">
        <v>43765</v>
      </c>
      <c r="B882" s="49">
        <v>4.1029659156344218E-2</v>
      </c>
      <c r="C882" s="49">
        <v>3.6386370982336116E-2</v>
      </c>
      <c r="D882" s="49">
        <v>2.7619113621765681E-2</v>
      </c>
      <c r="E882" s="49">
        <v>4.2087932866996892E-2</v>
      </c>
      <c r="F882" s="49">
        <v>2.0381692813954688E-2</v>
      </c>
      <c r="G882" s="49">
        <v>7.7934127318133206E-2</v>
      </c>
      <c r="H882" s="49">
        <f>+CCB_CISS__2[[#This Row],[Indikator]]-SUM(CCB_CISS__2[[#This Row],[Pengemarkedet]:[Banksektoren]])</f>
        <v>-0.16337957844684237</v>
      </c>
    </row>
    <row r="883" spans="1:8" x14ac:dyDescent="0.25">
      <c r="A883" s="6">
        <v>43772</v>
      </c>
      <c r="B883" s="49">
        <v>3.7837871178982546E-2</v>
      </c>
      <c r="C883" s="49">
        <v>3.4714173229911112E-2</v>
      </c>
      <c r="D883" s="49">
        <v>2.775533776148555E-2</v>
      </c>
      <c r="E883" s="49">
        <v>3.8076849431068094E-2</v>
      </c>
      <c r="F883" s="49">
        <v>2.0330216713169497E-2</v>
      </c>
      <c r="G883" s="49">
        <v>7.5592694742516786E-2</v>
      </c>
      <c r="H883" s="49">
        <f>+CCB_CISS__2[[#This Row],[Indikator]]-SUM(CCB_CISS__2[[#This Row],[Pengemarkedet]:[Banksektoren]])</f>
        <v>-0.15863140069916851</v>
      </c>
    </row>
    <row r="884" spans="1:8" x14ac:dyDescent="0.25">
      <c r="A884" s="6">
        <v>43779</v>
      </c>
      <c r="B884" s="49">
        <v>3.5571819403362723E-2</v>
      </c>
      <c r="C884" s="49">
        <v>3.3956801425579185E-2</v>
      </c>
      <c r="D884" s="49">
        <v>2.6286589119798878E-2</v>
      </c>
      <c r="E884" s="49">
        <v>4.0594557570861202E-2</v>
      </c>
      <c r="F884" s="49">
        <v>1.3706250697220639E-2</v>
      </c>
      <c r="G884" s="49">
        <v>6.8933558644867027E-2</v>
      </c>
      <c r="H884" s="49">
        <f>+CCB_CISS__2[[#This Row],[Indikator]]-SUM(CCB_CISS__2[[#This Row],[Pengemarkedet]:[Banksektoren]])</f>
        <v>-0.14790593805496421</v>
      </c>
    </row>
    <row r="885" spans="1:8" x14ac:dyDescent="0.25">
      <c r="A885" s="6">
        <v>43786</v>
      </c>
      <c r="B885" s="49">
        <v>3.3565295627251718E-2</v>
      </c>
      <c r="C885" s="49">
        <v>3.2059828216851244E-2</v>
      </c>
      <c r="D885" s="49">
        <v>2.5763560879987085E-2</v>
      </c>
      <c r="E885" s="49">
        <v>3.8666895339823461E-2</v>
      </c>
      <c r="F885" s="49">
        <v>1.0537340611064951E-2</v>
      </c>
      <c r="G885" s="49">
        <v>6.732597566270683E-2</v>
      </c>
      <c r="H885" s="49">
        <f>+CCB_CISS__2[[#This Row],[Indikator]]-SUM(CCB_CISS__2[[#This Row],[Pengemarkedet]:[Banksektoren]])</f>
        <v>-0.14078830508318188</v>
      </c>
    </row>
    <row r="886" spans="1:8" x14ac:dyDescent="0.25">
      <c r="A886" s="6">
        <v>43793</v>
      </c>
      <c r="B886" s="49">
        <v>3.5005117233804117E-2</v>
      </c>
      <c r="C886" s="49">
        <v>3.3224595890165076E-2</v>
      </c>
      <c r="D886" s="49">
        <v>2.5423212244983697E-2</v>
      </c>
      <c r="E886" s="49">
        <v>4.760907646332474E-2</v>
      </c>
      <c r="F886" s="49">
        <v>1.0316391590364614E-2</v>
      </c>
      <c r="G886" s="49">
        <v>6.1946753488250503E-2</v>
      </c>
      <c r="H886" s="49">
        <f>+CCB_CISS__2[[#This Row],[Indikator]]-SUM(CCB_CISS__2[[#This Row],[Pengemarkedet]:[Banksektoren]])</f>
        <v>-0.14351491244328451</v>
      </c>
    </row>
    <row r="887" spans="1:8" x14ac:dyDescent="0.25">
      <c r="A887" s="6">
        <v>43800</v>
      </c>
      <c r="B887" s="49">
        <v>3.4643250314468486E-2</v>
      </c>
      <c r="C887" s="49">
        <v>3.2075005737488005E-2</v>
      </c>
      <c r="D887" s="49">
        <v>2.2297984936411275E-2</v>
      </c>
      <c r="E887" s="49">
        <v>4.7417633127406295E-2</v>
      </c>
      <c r="F887" s="49">
        <v>1.1078137284403091E-2</v>
      </c>
      <c r="G887" s="49">
        <v>5.7877301308292446E-2</v>
      </c>
      <c r="H887" s="49">
        <f>+CCB_CISS__2[[#This Row],[Indikator]]-SUM(CCB_CISS__2[[#This Row],[Pengemarkedet]:[Banksektoren]])</f>
        <v>-0.13610281207953262</v>
      </c>
    </row>
    <row r="888" spans="1:8" x14ac:dyDescent="0.25">
      <c r="A888" s="6">
        <v>43807</v>
      </c>
      <c r="B888" s="49">
        <v>3.3563822866650078E-2</v>
      </c>
      <c r="C888" s="49">
        <v>3.1783601347544224E-2</v>
      </c>
      <c r="D888" s="49">
        <v>2.2308235745030908E-2</v>
      </c>
      <c r="E888" s="49">
        <v>4.0030837076537783E-2</v>
      </c>
      <c r="F888" s="49">
        <v>1.1414847268719362E-2</v>
      </c>
      <c r="G888" s="49">
        <v>5.6084542226025866E-2</v>
      </c>
      <c r="H888" s="49">
        <f>+CCB_CISS__2[[#This Row],[Indikator]]-SUM(CCB_CISS__2[[#This Row],[Pengemarkedet]:[Banksektoren]])</f>
        <v>-0.12805824079720804</v>
      </c>
    </row>
    <row r="889" spans="1:8" x14ac:dyDescent="0.25">
      <c r="A889" s="6">
        <v>43814</v>
      </c>
      <c r="B889" s="49">
        <v>3.4527541114374533E-2</v>
      </c>
      <c r="C889" s="49">
        <v>3.2606532364613583E-2</v>
      </c>
      <c r="D889" s="49">
        <v>2.2286769467453688E-2</v>
      </c>
      <c r="E889" s="49">
        <v>3.5533857521674775E-2</v>
      </c>
      <c r="F889" s="49">
        <v>1.6230719459826522E-2</v>
      </c>
      <c r="G889" s="49">
        <v>5.8194431156061578E-2</v>
      </c>
      <c r="H889" s="49">
        <f>+CCB_CISS__2[[#This Row],[Indikator]]-SUM(CCB_CISS__2[[#This Row],[Pengemarkedet]:[Banksektoren]])</f>
        <v>-0.1303247688552556</v>
      </c>
    </row>
    <row r="890" spans="1:8" x14ac:dyDescent="0.25">
      <c r="A890" s="6">
        <v>43821</v>
      </c>
      <c r="B890" s="49">
        <v>3.5931047888365639E-2</v>
      </c>
      <c r="C890" s="49">
        <v>3.1486448259751845E-2</v>
      </c>
      <c r="D890" s="49">
        <v>2.463975210662267E-2</v>
      </c>
      <c r="E890" s="49">
        <v>3.1295553080404007E-2</v>
      </c>
      <c r="F890" s="49">
        <v>2.247450621957487E-2</v>
      </c>
      <c r="G890" s="49">
        <v>6.5795201497511363E-2</v>
      </c>
      <c r="H890" s="49">
        <f>+CCB_CISS__2[[#This Row],[Indikator]]-SUM(CCB_CISS__2[[#This Row],[Pengemarkedet]:[Banksektoren]])</f>
        <v>-0.1397604132754991</v>
      </c>
    </row>
    <row r="891" spans="1:8" x14ac:dyDescent="0.25">
      <c r="A891" s="6">
        <v>43828</v>
      </c>
      <c r="B891" s="49">
        <v>3.4123825944883349E-2</v>
      </c>
      <c r="C891" s="49">
        <v>3.1609664133849649E-2</v>
      </c>
      <c r="D891" s="49">
        <v>2.4015571406520921E-2</v>
      </c>
      <c r="E891" s="49">
        <v>2.2504431579889548E-2</v>
      </c>
      <c r="F891" s="49">
        <v>1.9154286418635025E-2</v>
      </c>
      <c r="G891" s="49">
        <v>6.4771813300325096E-2</v>
      </c>
      <c r="H891" s="49">
        <f>+CCB_CISS__2[[#This Row],[Indikator]]-SUM(CCB_CISS__2[[#This Row],[Pengemarkedet]:[Banksektoren]])</f>
        <v>-0.1279319408943369</v>
      </c>
    </row>
    <row r="892" spans="1:8" x14ac:dyDescent="0.25">
      <c r="A892" s="6">
        <v>43835</v>
      </c>
      <c r="B892" s="49">
        <v>3.3984727181161162E-2</v>
      </c>
      <c r="C892" s="49">
        <v>3.2383621559115415E-2</v>
      </c>
      <c r="D892" s="49">
        <v>2.5428241482407965E-2</v>
      </c>
      <c r="E892" s="49">
        <v>2.2830694866892577E-2</v>
      </c>
      <c r="F892" s="49">
        <v>1.9766486050529369E-2</v>
      </c>
      <c r="G892" s="49">
        <v>6.6997585690263137E-2</v>
      </c>
      <c r="H892" s="49">
        <f>+CCB_CISS__2[[#This Row],[Indikator]]-SUM(CCB_CISS__2[[#This Row],[Pengemarkedet]:[Banksektoren]])</f>
        <v>-0.1334219024680473</v>
      </c>
    </row>
    <row r="893" spans="1:8" x14ac:dyDescent="0.25">
      <c r="A893" s="6">
        <v>43842</v>
      </c>
      <c r="B893" s="49">
        <v>3.3133372145109273E-2</v>
      </c>
      <c r="C893" s="49">
        <v>2.9953206331805468E-2</v>
      </c>
      <c r="D893" s="49">
        <v>2.5569205416333278E-2</v>
      </c>
      <c r="E893" s="49">
        <v>2.4838068190574502E-2</v>
      </c>
      <c r="F893" s="49">
        <v>1.766479010228849E-2</v>
      </c>
      <c r="G893" s="49">
        <v>6.5859264458425881E-2</v>
      </c>
      <c r="H893" s="49">
        <f>+CCB_CISS__2[[#This Row],[Indikator]]-SUM(CCB_CISS__2[[#This Row],[Pengemarkedet]:[Banksektoren]])</f>
        <v>-0.13075116235431833</v>
      </c>
    </row>
    <row r="894" spans="1:8" x14ac:dyDescent="0.25">
      <c r="A894" s="6">
        <v>43849</v>
      </c>
      <c r="B894" s="49">
        <v>2.982523009571298E-2</v>
      </c>
      <c r="C894" s="49">
        <v>2.5747386276274303E-2</v>
      </c>
      <c r="D894" s="49">
        <v>2.194671868646287E-2</v>
      </c>
      <c r="E894" s="49">
        <v>2.0514613798210027E-2</v>
      </c>
      <c r="F894" s="49">
        <v>1.3000095804691485E-2</v>
      </c>
      <c r="G894" s="49">
        <v>5.4895135715011124E-2</v>
      </c>
      <c r="H894" s="49">
        <f>+CCB_CISS__2[[#This Row],[Indikator]]-SUM(CCB_CISS__2[[#This Row],[Pengemarkedet]:[Banksektoren]])</f>
        <v>-0.10627872018493684</v>
      </c>
    </row>
    <row r="895" spans="1:8" x14ac:dyDescent="0.25">
      <c r="A895" s="6">
        <v>43856</v>
      </c>
      <c r="B895" s="49">
        <v>3.1864441897712807E-2</v>
      </c>
      <c r="C895" s="49">
        <v>2.2902646251720858E-2</v>
      </c>
      <c r="D895" s="49">
        <v>2.2351298303901795E-2</v>
      </c>
      <c r="E895" s="49">
        <v>2.347599561024331E-2</v>
      </c>
      <c r="F895" s="49">
        <v>1.3747414657835012E-2</v>
      </c>
      <c r="G895" s="49">
        <v>5.1425148962670704E-2</v>
      </c>
      <c r="H895" s="49">
        <f>+CCB_CISS__2[[#This Row],[Indikator]]-SUM(CCB_CISS__2[[#This Row],[Pengemarkedet]:[Banksektoren]])</f>
        <v>-0.10203806188865885</v>
      </c>
    </row>
    <row r="896" spans="1:8" x14ac:dyDescent="0.25">
      <c r="A896" s="6">
        <v>43863</v>
      </c>
      <c r="B896" s="49">
        <v>4.4110033647096328E-2</v>
      </c>
      <c r="C896" s="49">
        <v>2.1772127348440883E-2</v>
      </c>
      <c r="D896" s="49">
        <v>2.2508025579741377E-2</v>
      </c>
      <c r="E896" s="49">
        <v>3.4742895285129388E-2</v>
      </c>
      <c r="F896" s="49">
        <v>1.2918207050476364E-2</v>
      </c>
      <c r="G896" s="49">
        <v>5.85700617407591E-2</v>
      </c>
      <c r="H896" s="49">
        <f>+CCB_CISS__2[[#This Row],[Indikator]]-SUM(CCB_CISS__2[[#This Row],[Pengemarkedet]:[Banksektoren]])</f>
        <v>-0.10640128335745079</v>
      </c>
    </row>
    <row r="897" spans="1:8" x14ac:dyDescent="0.25">
      <c r="A897" s="6">
        <v>43870</v>
      </c>
      <c r="B897" s="49">
        <v>6.1239617102929002E-2</v>
      </c>
      <c r="C897" s="49">
        <v>2.3821039605595437E-2</v>
      </c>
      <c r="D897" s="49">
        <v>2.4843006236597583E-2</v>
      </c>
      <c r="E897" s="49">
        <v>5.0572466139995123E-2</v>
      </c>
      <c r="F897" s="49">
        <v>1.9804249591180337E-2</v>
      </c>
      <c r="G897" s="49">
        <v>7.1683977555806161E-2</v>
      </c>
      <c r="H897" s="49">
        <f>+CCB_CISS__2[[#This Row],[Indikator]]-SUM(CCB_CISS__2[[#This Row],[Pengemarkedet]:[Banksektoren]])</f>
        <v>-0.12948512202624565</v>
      </c>
    </row>
    <row r="898" spans="1:8" x14ac:dyDescent="0.25">
      <c r="A898" s="6">
        <v>43877</v>
      </c>
      <c r="B898" s="49">
        <v>6.8284283702063422E-2</v>
      </c>
      <c r="C898" s="49">
        <v>2.5767419625307701E-2</v>
      </c>
      <c r="D898" s="49">
        <v>2.5072159446317709E-2</v>
      </c>
      <c r="E898" s="49">
        <v>5.6067912592281291E-2</v>
      </c>
      <c r="F898" s="49">
        <v>2.4790704935299182E-2</v>
      </c>
      <c r="G898" s="49">
        <v>7.4262163200169776E-2</v>
      </c>
      <c r="H898" s="49">
        <f>+CCB_CISS__2[[#This Row],[Indikator]]-SUM(CCB_CISS__2[[#This Row],[Pengemarkedet]:[Banksektoren]])</f>
        <v>-0.13767607609731225</v>
      </c>
    </row>
    <row r="899" spans="1:8" x14ac:dyDescent="0.25">
      <c r="A899" s="6">
        <v>43884</v>
      </c>
      <c r="B899" s="49">
        <v>7.45981541309996E-2</v>
      </c>
      <c r="C899" s="49">
        <v>2.7098377988980113E-2</v>
      </c>
      <c r="D899" s="49">
        <v>2.5666225219966216E-2</v>
      </c>
      <c r="E899" s="49">
        <v>6.2850836908507179E-2</v>
      </c>
      <c r="F899" s="49">
        <v>2.9350856101693051E-2</v>
      </c>
      <c r="G899" s="49">
        <v>8.0723787993053298E-2</v>
      </c>
      <c r="H899" s="49">
        <f>+CCB_CISS__2[[#This Row],[Indikator]]-SUM(CCB_CISS__2[[#This Row],[Pengemarkedet]:[Banksektoren]])</f>
        <v>-0.15109193008120025</v>
      </c>
    </row>
    <row r="900" spans="1:8" x14ac:dyDescent="0.25">
      <c r="A900" s="6">
        <v>43891</v>
      </c>
      <c r="B900" s="49">
        <v>8.6698363981642823E-2</v>
      </c>
      <c r="C900" s="49">
        <v>3.1425649609480195E-2</v>
      </c>
      <c r="D900" s="49">
        <v>2.8468823917727905E-2</v>
      </c>
      <c r="E900" s="49">
        <v>7.777438788319059E-2</v>
      </c>
      <c r="F900" s="49">
        <v>3.6443325244394149E-2</v>
      </c>
      <c r="G900" s="49">
        <v>7.7147732647491946E-2</v>
      </c>
      <c r="H900" s="49">
        <f>+CCB_CISS__2[[#This Row],[Indikator]]-SUM(CCB_CISS__2[[#This Row],[Pengemarkedet]:[Banksektoren]])</f>
        <v>-0.16456155532064193</v>
      </c>
    </row>
    <row r="901" spans="1:8" x14ac:dyDescent="0.25">
      <c r="A901" s="6">
        <v>43898</v>
      </c>
      <c r="B901" s="49">
        <v>0.10860251570393721</v>
      </c>
      <c r="C901" s="49">
        <v>3.4914001523086137E-2</v>
      </c>
      <c r="D901" s="49">
        <v>3.3858284073349551E-2</v>
      </c>
      <c r="E901" s="49">
        <v>9.3135999008094134E-2</v>
      </c>
      <c r="F901" s="49">
        <v>4.4497593074592945E-2</v>
      </c>
      <c r="G901" s="49">
        <v>8.6650809704481024E-2</v>
      </c>
      <c r="H901" s="49">
        <f>+CCB_CISS__2[[#This Row],[Indikator]]-SUM(CCB_CISS__2[[#This Row],[Pengemarkedet]:[Banksektoren]])</f>
        <v>-0.1844541716796666</v>
      </c>
    </row>
    <row r="902" spans="1:8" x14ac:dyDescent="0.25">
      <c r="A902" s="6">
        <v>43905</v>
      </c>
      <c r="B902" s="49">
        <v>0.18889873548884567</v>
      </c>
      <c r="C902" s="49">
        <v>4.9306110042301343E-2</v>
      </c>
      <c r="D902" s="49">
        <v>5.2086411214200212E-2</v>
      </c>
      <c r="E902" s="49">
        <v>0.12848553639186652</v>
      </c>
      <c r="F902" s="49">
        <v>6.7550650240578103E-2</v>
      </c>
      <c r="G902" s="49">
        <v>0.12620950399423952</v>
      </c>
      <c r="H902" s="49">
        <f>+CCB_CISS__2[[#This Row],[Indikator]]-SUM(CCB_CISS__2[[#This Row],[Pengemarkedet]:[Banksektoren]])</f>
        <v>-0.23473947639434001</v>
      </c>
    </row>
    <row r="903" spans="1:8" x14ac:dyDescent="0.25">
      <c r="A903" s="6">
        <v>43912</v>
      </c>
      <c r="B903" s="49">
        <v>0.27196839332302092</v>
      </c>
      <c r="C903" s="49">
        <v>6.1371196227885345E-2</v>
      </c>
      <c r="D903" s="49">
        <v>7.0944505425136278E-2</v>
      </c>
      <c r="E903" s="49">
        <v>0.15785234806392565</v>
      </c>
      <c r="F903" s="49">
        <v>9.0547180351122775E-2</v>
      </c>
      <c r="G903" s="49">
        <v>0.15444687437893195</v>
      </c>
      <c r="H903" s="49">
        <f>+CCB_CISS__2[[#This Row],[Indikator]]-SUM(CCB_CISS__2[[#This Row],[Pengemarkedet]:[Banksektoren]])</f>
        <v>-0.26319371112398116</v>
      </c>
    </row>
    <row r="904" spans="1:8" x14ac:dyDescent="0.25">
      <c r="A904" s="6">
        <v>43919</v>
      </c>
      <c r="B904" s="49">
        <v>0.3563649030037509</v>
      </c>
      <c r="C904" s="49">
        <v>7.3216960768325678E-2</v>
      </c>
      <c r="D904" s="49">
        <v>8.4577371610370877E-2</v>
      </c>
      <c r="E904" s="49">
        <v>0.16788692997407598</v>
      </c>
      <c r="F904" s="49">
        <v>0.10710921408057786</v>
      </c>
      <c r="G904" s="49">
        <v>0.18391667504845621</v>
      </c>
      <c r="H904" s="49">
        <f>+CCB_CISS__2[[#This Row],[Indikator]]-SUM(CCB_CISS__2[[#This Row],[Pengemarkedet]:[Banksektoren]])</f>
        <v>-0.26034224847805565</v>
      </c>
    </row>
    <row r="905" spans="1:8" x14ac:dyDescent="0.25">
      <c r="A905" s="6">
        <v>43926</v>
      </c>
      <c r="B905" s="49">
        <v>0.40442969221728081</v>
      </c>
      <c r="C905" s="49">
        <v>8.1313877422294081E-2</v>
      </c>
      <c r="D905" s="49">
        <v>8.9065553573583076E-2</v>
      </c>
      <c r="E905" s="49">
        <v>0.1608575699955859</v>
      </c>
      <c r="F905" s="49">
        <v>0.111751987187812</v>
      </c>
      <c r="G905" s="49">
        <v>0.19104178618590595</v>
      </c>
      <c r="H905" s="49">
        <f>+CCB_CISS__2[[#This Row],[Indikator]]-SUM(CCB_CISS__2[[#This Row],[Pengemarkedet]:[Banksektoren]])</f>
        <v>-0.22960108214790015</v>
      </c>
    </row>
    <row r="906" spans="1:8" x14ac:dyDescent="0.25">
      <c r="A906" s="6">
        <v>43933</v>
      </c>
      <c r="B906" s="49">
        <v>0.35888335029178597</v>
      </c>
      <c r="C906" s="49">
        <v>7.0525985628329749E-2</v>
      </c>
      <c r="D906" s="49">
        <v>7.93462460530798E-2</v>
      </c>
      <c r="E906" s="49">
        <v>0.12482515505942328</v>
      </c>
      <c r="F906" s="49">
        <v>8.9744057119443249E-2</v>
      </c>
      <c r="G906" s="49">
        <v>0.16741911282685562</v>
      </c>
      <c r="H906" s="49">
        <f>+CCB_CISS__2[[#This Row],[Indikator]]-SUM(CCB_CISS__2[[#This Row],[Pengemarkedet]:[Banksektoren]])</f>
        <v>-0.17297720639534575</v>
      </c>
    </row>
    <row r="907" spans="1:8" x14ac:dyDescent="0.25">
      <c r="A907" s="6">
        <v>43940</v>
      </c>
      <c r="B907" s="49">
        <v>0.33078937813838494</v>
      </c>
      <c r="C907" s="49">
        <v>6.7922659548521613E-2</v>
      </c>
      <c r="D907" s="49">
        <v>6.947300223040638E-2</v>
      </c>
      <c r="E907" s="49">
        <v>0.10793972327529636</v>
      </c>
      <c r="F907" s="49">
        <v>7.177051574730324E-2</v>
      </c>
      <c r="G907" s="49">
        <v>0.16080990442457296</v>
      </c>
      <c r="H907" s="49">
        <f>+CCB_CISS__2[[#This Row],[Indikator]]-SUM(CCB_CISS__2[[#This Row],[Pengemarkedet]:[Banksektoren]])</f>
        <v>-0.14712642708771562</v>
      </c>
    </row>
    <row r="908" spans="1:8" x14ac:dyDescent="0.25">
      <c r="A908" s="6">
        <v>43947</v>
      </c>
      <c r="B908" s="49">
        <v>0.26928649613046118</v>
      </c>
      <c r="C908" s="49">
        <v>5.3967520719223172E-2</v>
      </c>
      <c r="D908" s="49">
        <v>5.4421986123107072E-2</v>
      </c>
      <c r="E908" s="49">
        <v>8.4120176924254372E-2</v>
      </c>
      <c r="F908" s="49">
        <v>5.6808822590506576E-2</v>
      </c>
      <c r="G908" s="49">
        <v>0.14149527316380991</v>
      </c>
      <c r="H908" s="49">
        <f>+CCB_CISS__2[[#This Row],[Indikator]]-SUM(CCB_CISS__2[[#This Row],[Pengemarkedet]:[Banksektoren]])</f>
        <v>-0.12152728339043994</v>
      </c>
    </row>
    <row r="909" spans="1:8" x14ac:dyDescent="0.25">
      <c r="A909" s="6">
        <v>43954</v>
      </c>
      <c r="B909" s="49">
        <v>0.24202299079683243</v>
      </c>
      <c r="C909" s="49">
        <v>4.7929031729317104E-2</v>
      </c>
      <c r="D909" s="49">
        <v>4.9573528510630786E-2</v>
      </c>
      <c r="E909" s="49">
        <v>7.8881993695214439E-2</v>
      </c>
      <c r="F909" s="49">
        <v>4.782275880885839E-2</v>
      </c>
      <c r="G909" s="49">
        <v>0.1339608847935152</v>
      </c>
      <c r="H909" s="49">
        <f>+CCB_CISS__2[[#This Row],[Indikator]]-SUM(CCB_CISS__2[[#This Row],[Pengemarkedet]:[Banksektoren]])</f>
        <v>-0.1161452067407035</v>
      </c>
    </row>
    <row r="910" spans="1:8" x14ac:dyDescent="0.25">
      <c r="A910" s="6">
        <v>43961</v>
      </c>
      <c r="B910" s="49">
        <v>0.24169451033743158</v>
      </c>
      <c r="C910" s="49">
        <v>4.5740458836842267E-2</v>
      </c>
      <c r="D910" s="49">
        <v>4.6755811106046492E-2</v>
      </c>
      <c r="E910" s="49">
        <v>8.7238152711363592E-2</v>
      </c>
      <c r="F910" s="49">
        <v>5.1303186059053187E-2</v>
      </c>
      <c r="G910" s="49">
        <v>0.12917402917036069</v>
      </c>
      <c r="H910" s="49">
        <f>+CCB_CISS__2[[#This Row],[Indikator]]-SUM(CCB_CISS__2[[#This Row],[Pengemarkedet]:[Banksektoren]])</f>
        <v>-0.11851712754623464</v>
      </c>
    </row>
    <row r="911" spans="1:8" x14ac:dyDescent="0.25">
      <c r="A911" s="6">
        <v>43968</v>
      </c>
      <c r="B911" s="49">
        <v>0.21397625543266705</v>
      </c>
      <c r="C911" s="49">
        <v>3.8065082322602008E-2</v>
      </c>
      <c r="D911" s="49">
        <v>4.0922581629339788E-2</v>
      </c>
      <c r="E911" s="49">
        <v>7.9402442808091736E-2</v>
      </c>
      <c r="F911" s="49">
        <v>5.146553181900701E-2</v>
      </c>
      <c r="G911" s="49">
        <v>0.11159230783514724</v>
      </c>
      <c r="H911" s="49">
        <f>+CCB_CISS__2[[#This Row],[Indikator]]-SUM(CCB_CISS__2[[#This Row],[Pengemarkedet]:[Banksektoren]])</f>
        <v>-0.10747169098152073</v>
      </c>
    </row>
    <row r="912" spans="1:8" x14ac:dyDescent="0.25">
      <c r="A912" s="6">
        <v>43975</v>
      </c>
      <c r="B912" s="49">
        <v>0.20212207960745324</v>
      </c>
      <c r="C912" s="49">
        <v>3.488944011044616E-2</v>
      </c>
      <c r="D912" s="49">
        <v>4.0640618292524702E-2</v>
      </c>
      <c r="E912" s="49">
        <v>7.8443886512648289E-2</v>
      </c>
      <c r="F912" s="49">
        <v>4.6244824742599111E-2</v>
      </c>
      <c r="G912" s="49">
        <v>0.10657031106410447</v>
      </c>
      <c r="H912" s="49">
        <f>+CCB_CISS__2[[#This Row],[Indikator]]-SUM(CCB_CISS__2[[#This Row],[Pengemarkedet]:[Banksektoren]])</f>
        <v>-0.10466700111486951</v>
      </c>
    </row>
    <row r="913" spans="1:8" x14ac:dyDescent="0.25">
      <c r="A913" s="6">
        <v>43982</v>
      </c>
      <c r="B913" s="49">
        <v>0.18036495831594013</v>
      </c>
      <c r="C913" s="49">
        <v>2.9051457617341032E-2</v>
      </c>
      <c r="D913" s="49">
        <v>3.8121586783073383E-2</v>
      </c>
      <c r="E913" s="49">
        <v>7.2748587591714209E-2</v>
      </c>
      <c r="F913" s="49">
        <v>4.0217020222278951E-2</v>
      </c>
      <c r="G913" s="49">
        <v>9.9614870447895423E-2</v>
      </c>
      <c r="H913" s="49">
        <f>+CCB_CISS__2[[#This Row],[Indikator]]-SUM(CCB_CISS__2[[#This Row],[Pengemarkedet]:[Banksektoren]])</f>
        <v>-9.938856434636284E-2</v>
      </c>
    </row>
    <row r="914" spans="1:8" x14ac:dyDescent="0.25">
      <c r="A914" s="6">
        <v>43989</v>
      </c>
      <c r="B914" s="49">
        <v>0.16616142601551726</v>
      </c>
      <c r="C914" s="49">
        <v>2.8272083425815726E-2</v>
      </c>
      <c r="D914" s="49">
        <v>3.7927027346648087E-2</v>
      </c>
      <c r="E914" s="49">
        <v>5.7688588826149974E-2</v>
      </c>
      <c r="F914" s="49">
        <v>3.957209460981697E-2</v>
      </c>
      <c r="G914" s="49">
        <v>0.10241535746407796</v>
      </c>
      <c r="H914" s="49">
        <f>+CCB_CISS__2[[#This Row],[Indikator]]-SUM(CCB_CISS__2[[#This Row],[Pengemarkedet]:[Banksektoren]])</f>
        <v>-9.9713725656991492E-2</v>
      </c>
    </row>
    <row r="915" spans="1:8" x14ac:dyDescent="0.25">
      <c r="A915" s="6">
        <v>43996</v>
      </c>
      <c r="B915" s="49">
        <v>0.16175632994016559</v>
      </c>
      <c r="C915" s="49">
        <v>2.8629533529276847E-2</v>
      </c>
      <c r="D915" s="49">
        <v>3.9564526819823774E-2</v>
      </c>
      <c r="E915" s="49">
        <v>5.6222302532794331E-2</v>
      </c>
      <c r="F915" s="49">
        <v>3.7563575834763371E-2</v>
      </c>
      <c r="G915" s="49">
        <v>0.11023358889028199</v>
      </c>
      <c r="H915" s="49">
        <f>+CCB_CISS__2[[#This Row],[Indikator]]-SUM(CCB_CISS__2[[#This Row],[Pengemarkedet]:[Banksektoren]])</f>
        <v>-0.11045719766677475</v>
      </c>
    </row>
    <row r="916" spans="1:8" x14ac:dyDescent="0.25">
      <c r="A916" s="6">
        <v>44003</v>
      </c>
      <c r="B916" s="49">
        <v>0.1531081054058489</v>
      </c>
      <c r="C916" s="49">
        <v>3.2084751634526579E-2</v>
      </c>
      <c r="D916" s="49">
        <v>3.602172248498433E-2</v>
      </c>
      <c r="E916" s="49">
        <v>5.7418030628669375E-2</v>
      </c>
      <c r="F916" s="49">
        <v>3.9385764590021896E-2</v>
      </c>
      <c r="G916" s="49">
        <v>0.10780623821538056</v>
      </c>
      <c r="H916" s="49">
        <f>+CCB_CISS__2[[#This Row],[Indikator]]-SUM(CCB_CISS__2[[#This Row],[Pengemarkedet]:[Banksektoren]])</f>
        <v>-0.11960840214773383</v>
      </c>
    </row>
    <row r="917" spans="1:8" x14ac:dyDescent="0.25">
      <c r="A917" s="6">
        <v>44010</v>
      </c>
      <c r="B917" s="49">
        <v>0.14648112080886017</v>
      </c>
      <c r="C917" s="49">
        <v>3.4508337942488691E-2</v>
      </c>
      <c r="D917" s="49">
        <v>3.5327226831517129E-2</v>
      </c>
      <c r="E917" s="49">
        <v>5.932180947880912E-2</v>
      </c>
      <c r="F917" s="49">
        <v>4.2045666485279395E-2</v>
      </c>
      <c r="G917" s="49">
        <v>0.103252708039275</v>
      </c>
      <c r="H917" s="49">
        <f>+CCB_CISS__2[[#This Row],[Indikator]]-SUM(CCB_CISS__2[[#This Row],[Pengemarkedet]:[Banksektoren]])</f>
        <v>-0.12797462796850917</v>
      </c>
    </row>
    <row r="918" spans="1:8" x14ac:dyDescent="0.25">
      <c r="A918" s="6">
        <v>44017</v>
      </c>
      <c r="B918" s="49">
        <v>0.1420456032461177</v>
      </c>
      <c r="C918" s="49">
        <v>3.6557874340233949E-2</v>
      </c>
      <c r="D918" s="49">
        <v>3.4320338985537081E-2</v>
      </c>
      <c r="E918" s="49">
        <v>7.0340555424505527E-2</v>
      </c>
      <c r="F918" s="49">
        <v>3.509576150385274E-2</v>
      </c>
      <c r="G918" s="49">
        <v>0.10080085787080043</v>
      </c>
      <c r="H918" s="49">
        <f>+CCB_CISS__2[[#This Row],[Indikator]]-SUM(CCB_CISS__2[[#This Row],[Pengemarkedet]:[Banksektoren]])</f>
        <v>-0.13506978487881205</v>
      </c>
    </row>
    <row r="919" spans="1:8" x14ac:dyDescent="0.25">
      <c r="A919" s="6">
        <v>44024</v>
      </c>
      <c r="B919" s="49">
        <v>0.12576975776496502</v>
      </c>
      <c r="C919" s="49">
        <v>3.7967078519871092E-2</v>
      </c>
      <c r="D919" s="49">
        <v>2.9711406222958304E-2</v>
      </c>
      <c r="E919" s="49">
        <v>6.4825582998670223E-2</v>
      </c>
      <c r="F919" s="49">
        <v>3.2150925525395085E-2</v>
      </c>
      <c r="G919" s="49">
        <v>8.8950513503824241E-2</v>
      </c>
      <c r="H919" s="49">
        <f>+CCB_CISS__2[[#This Row],[Indikator]]-SUM(CCB_CISS__2[[#This Row],[Pengemarkedet]:[Banksektoren]])</f>
        <v>-0.1278357490057539</v>
      </c>
    </row>
    <row r="920" spans="1:8" x14ac:dyDescent="0.25">
      <c r="A920" s="6">
        <v>44031</v>
      </c>
      <c r="B920" s="49">
        <v>0.13208720125008153</v>
      </c>
      <c r="C920" s="49">
        <v>4.1515040171815606E-2</v>
      </c>
      <c r="D920" s="49">
        <v>3.2786225686931625E-2</v>
      </c>
      <c r="E920" s="49">
        <v>6.8828436550558453E-2</v>
      </c>
      <c r="F920" s="49">
        <v>3.3052789466414094E-2</v>
      </c>
      <c r="G920" s="49">
        <v>9.5438157512929861E-2</v>
      </c>
      <c r="H920" s="49">
        <f>+CCB_CISS__2[[#This Row],[Indikator]]-SUM(CCB_CISS__2[[#This Row],[Pengemarkedet]:[Banksektoren]])</f>
        <v>-0.13953344813856808</v>
      </c>
    </row>
    <row r="921" spans="1:8" x14ac:dyDescent="0.25">
      <c r="A921" s="6">
        <v>44038</v>
      </c>
      <c r="B921" s="49">
        <v>0.12760461298798365</v>
      </c>
      <c r="C921" s="49">
        <v>4.2419729798330613E-2</v>
      </c>
      <c r="D921" s="49">
        <v>3.1057357651173428E-2</v>
      </c>
      <c r="E921" s="49">
        <v>6.8902439603766644E-2</v>
      </c>
      <c r="F921" s="49">
        <v>3.057877700676101E-2</v>
      </c>
      <c r="G921" s="49">
        <v>9.536580032271591E-2</v>
      </c>
      <c r="H921" s="49">
        <f>+CCB_CISS__2[[#This Row],[Indikator]]-SUM(CCB_CISS__2[[#This Row],[Pengemarkedet]:[Banksektoren]])</f>
        <v>-0.14071949139476392</v>
      </c>
    </row>
    <row r="922" spans="1:8" x14ac:dyDescent="0.25">
      <c r="A922" s="6">
        <v>44045</v>
      </c>
      <c r="B922" s="49">
        <v>0.1251194974075803</v>
      </c>
      <c r="C922" s="49">
        <v>4.4298916308548805E-2</v>
      </c>
      <c r="D922" s="49">
        <v>3.1538642213749843E-2</v>
      </c>
      <c r="E922" s="49">
        <v>6.5595026093122816E-2</v>
      </c>
      <c r="F922" s="49">
        <v>3.6002439602986824E-2</v>
      </c>
      <c r="G922" s="49">
        <v>9.0221036842390107E-2</v>
      </c>
      <c r="H922" s="49">
        <f>+CCB_CISS__2[[#This Row],[Indikator]]-SUM(CCB_CISS__2[[#This Row],[Pengemarkedet]:[Banksektoren]])</f>
        <v>-0.14253656365321812</v>
      </c>
    </row>
    <row r="923" spans="1:8" x14ac:dyDescent="0.25">
      <c r="A923" s="6">
        <v>44052</v>
      </c>
      <c r="B923" s="49">
        <v>0.12842413144499645</v>
      </c>
      <c r="C923" s="49">
        <v>4.4591520845667032E-2</v>
      </c>
      <c r="D923" s="49">
        <v>3.5501446339257746E-2</v>
      </c>
      <c r="E923" s="49">
        <v>7.3727844312275304E-2</v>
      </c>
      <c r="F923" s="49">
        <v>3.3514817441564676E-2</v>
      </c>
      <c r="G923" s="49">
        <v>8.8207491754689588E-2</v>
      </c>
      <c r="H923" s="49">
        <f>+CCB_CISS__2[[#This Row],[Indikator]]-SUM(CCB_CISS__2[[#This Row],[Pengemarkedet]:[Banksektoren]])</f>
        <v>-0.14711898924845787</v>
      </c>
    </row>
    <row r="924" spans="1:8" x14ac:dyDescent="0.25">
      <c r="A924" s="6">
        <v>44059</v>
      </c>
      <c r="B924" s="49">
        <v>0.11403034822560121</v>
      </c>
      <c r="C924" s="49">
        <v>4.030805437044778E-2</v>
      </c>
      <c r="D924" s="49">
        <v>3.2940404218790534E-2</v>
      </c>
      <c r="E924" s="49">
        <v>6.9607816051482946E-2</v>
      </c>
      <c r="F924" s="49">
        <v>2.7058857202757094E-2</v>
      </c>
      <c r="G924" s="49">
        <v>7.9863688510787054E-2</v>
      </c>
      <c r="H924" s="49">
        <f>+CCB_CISS__2[[#This Row],[Indikator]]-SUM(CCB_CISS__2[[#This Row],[Pengemarkedet]:[Banksektoren]])</f>
        <v>-0.1357484721286642</v>
      </c>
    </row>
    <row r="925" spans="1:8" x14ac:dyDescent="0.25">
      <c r="A925" s="6">
        <v>44066</v>
      </c>
      <c r="B925" s="49">
        <v>0.10675341497287771</v>
      </c>
      <c r="C925" s="49">
        <v>3.9986577751688832E-2</v>
      </c>
      <c r="D925" s="49">
        <v>3.1408029847794283E-2</v>
      </c>
      <c r="E925" s="49">
        <v>6.663388381808058E-2</v>
      </c>
      <c r="F925" s="49">
        <v>2.8049360962222547E-2</v>
      </c>
      <c r="G925" s="49">
        <v>7.5136119787968927E-2</v>
      </c>
      <c r="H925" s="49">
        <f>+CCB_CISS__2[[#This Row],[Indikator]]-SUM(CCB_CISS__2[[#This Row],[Pengemarkedet]:[Banksektoren]])</f>
        <v>-0.13446055719487743</v>
      </c>
    </row>
    <row r="926" spans="1:8" x14ac:dyDescent="0.25">
      <c r="A926" s="6">
        <v>44073</v>
      </c>
      <c r="B926" s="49">
        <v>9.8703035723205879E-2</v>
      </c>
      <c r="C926" s="49">
        <v>3.771840787369829E-2</v>
      </c>
      <c r="D926" s="49">
        <v>2.850952491191535E-2</v>
      </c>
      <c r="E926" s="49">
        <v>6.5350529562908308E-2</v>
      </c>
      <c r="F926" s="49">
        <v>2.2197371147536053E-2</v>
      </c>
      <c r="G926" s="49">
        <v>7.401010822734283E-2</v>
      </c>
      <c r="H926" s="49">
        <f>+CCB_CISS__2[[#This Row],[Indikator]]-SUM(CCB_CISS__2[[#This Row],[Pengemarkedet]:[Banksektoren]])</f>
        <v>-0.12908290600019495</v>
      </c>
    </row>
    <row r="927" spans="1:8" x14ac:dyDescent="0.25">
      <c r="A927" s="6">
        <v>44080</v>
      </c>
      <c r="B927" s="49">
        <v>9.8319764050142963E-2</v>
      </c>
      <c r="C927" s="49">
        <v>3.6603653259378463E-2</v>
      </c>
      <c r="D927" s="49">
        <v>2.6421061214914006E-2</v>
      </c>
      <c r="E927" s="49">
        <v>6.5645409377467379E-2</v>
      </c>
      <c r="F927" s="49">
        <v>2.1597959772294773E-2</v>
      </c>
      <c r="G927" s="49">
        <v>8.0418627238513229E-2</v>
      </c>
      <c r="H927" s="49">
        <f>+CCB_CISS__2[[#This Row],[Indikator]]-SUM(CCB_CISS__2[[#This Row],[Pengemarkedet]:[Banksektoren]])</f>
        <v>-0.13236694681242489</v>
      </c>
    </row>
    <row r="928" spans="1:8" x14ac:dyDescent="0.25">
      <c r="A928" s="6">
        <v>44087</v>
      </c>
      <c r="B928" s="49">
        <v>9.5416677874610126E-2</v>
      </c>
      <c r="C928" s="49">
        <v>3.6070273650797152E-2</v>
      </c>
      <c r="D928" s="49">
        <v>2.6867040592409911E-2</v>
      </c>
      <c r="E928" s="49">
        <v>6.197817825873296E-2</v>
      </c>
      <c r="F928" s="49">
        <v>2.8640866057878134E-2</v>
      </c>
      <c r="G928" s="49">
        <v>7.8784522443223953E-2</v>
      </c>
      <c r="H928" s="49">
        <f>+CCB_CISS__2[[#This Row],[Indikator]]-SUM(CCB_CISS__2[[#This Row],[Pengemarkedet]:[Banksektoren]])</f>
        <v>-0.13692420312843195</v>
      </c>
    </row>
    <row r="929" spans="1:8" x14ac:dyDescent="0.25">
      <c r="A929" s="6">
        <v>44094</v>
      </c>
      <c r="B929" s="49">
        <v>7.9962412902799734E-2</v>
      </c>
      <c r="C929" s="49">
        <v>3.327459410344797E-2</v>
      </c>
      <c r="D929" s="49">
        <v>2.3849177103186823E-2</v>
      </c>
      <c r="E929" s="49">
        <v>4.9588533477099253E-2</v>
      </c>
      <c r="F929" s="49">
        <v>2.2672961453765156E-2</v>
      </c>
      <c r="G929" s="49">
        <v>6.9894192383430281E-2</v>
      </c>
      <c r="H929" s="49">
        <f>+CCB_CISS__2[[#This Row],[Indikator]]-SUM(CCB_CISS__2[[#This Row],[Pengemarkedet]:[Banksektoren]])</f>
        <v>-0.11931704561812975</v>
      </c>
    </row>
    <row r="930" spans="1:8" x14ac:dyDescent="0.25">
      <c r="A930" s="6">
        <v>44101</v>
      </c>
      <c r="B930" s="49">
        <v>8.1984454124757064E-2</v>
      </c>
      <c r="C930" s="49">
        <v>3.3404997267642317E-2</v>
      </c>
      <c r="D930" s="49">
        <v>2.2750607319240789E-2</v>
      </c>
      <c r="E930" s="49">
        <v>5.2057662691647077E-2</v>
      </c>
      <c r="F930" s="49">
        <v>2.7170880156151586E-2</v>
      </c>
      <c r="G930" s="49">
        <v>7.0616875407281704E-2</v>
      </c>
      <c r="H930" s="49">
        <f>+CCB_CISS__2[[#This Row],[Indikator]]-SUM(CCB_CISS__2[[#This Row],[Pengemarkedet]:[Banksektoren]])</f>
        <v>-0.12401656871720641</v>
      </c>
    </row>
    <row r="931" spans="1:8" x14ac:dyDescent="0.25">
      <c r="A931" s="6">
        <v>44108</v>
      </c>
      <c r="B931" s="49">
        <v>8.3040651302641641E-2</v>
      </c>
      <c r="C931" s="49">
        <v>3.4430010041154951E-2</v>
      </c>
      <c r="D931" s="49">
        <v>2.1014325779889029E-2</v>
      </c>
      <c r="E931" s="49">
        <v>4.9861520788681543E-2</v>
      </c>
      <c r="F931" s="49">
        <v>3.4065169529846513E-2</v>
      </c>
      <c r="G931" s="49">
        <v>7.2853093965558391E-2</v>
      </c>
      <c r="H931" s="49">
        <f>+CCB_CISS__2[[#This Row],[Indikator]]-SUM(CCB_CISS__2[[#This Row],[Pengemarkedet]:[Banksektoren]])</f>
        <v>-0.12918346880248877</v>
      </c>
    </row>
    <row r="932" spans="1:8" x14ac:dyDescent="0.25">
      <c r="A932" s="6">
        <v>44115</v>
      </c>
      <c r="B932" s="49">
        <v>8.3154127812960013E-2</v>
      </c>
      <c r="C932" s="49">
        <v>3.4900412210981405E-2</v>
      </c>
      <c r="D932" s="49">
        <v>1.9964172519263364E-2</v>
      </c>
      <c r="E932" s="49">
        <v>5.1549035930458356E-2</v>
      </c>
      <c r="F932" s="49">
        <v>3.1320873592616441E-2</v>
      </c>
      <c r="G932" s="49">
        <v>7.4663493892412641E-2</v>
      </c>
      <c r="H932" s="49">
        <f>+CCB_CISS__2[[#This Row],[Indikator]]-SUM(CCB_CISS__2[[#This Row],[Pengemarkedet]:[Banksektoren]])</f>
        <v>-0.12924386033277219</v>
      </c>
    </row>
    <row r="933" spans="1:8" x14ac:dyDescent="0.25">
      <c r="A933" s="6">
        <v>44122</v>
      </c>
      <c r="B933" s="49">
        <v>9.3030204289128712E-2</v>
      </c>
      <c r="C933" s="49">
        <v>3.7921360827409781E-2</v>
      </c>
      <c r="D933" s="49">
        <v>2.2081371958140462E-2</v>
      </c>
      <c r="E933" s="49">
        <v>6.3075808854812315E-2</v>
      </c>
      <c r="F933" s="49">
        <v>3.2322435353028978E-2</v>
      </c>
      <c r="G933" s="49">
        <v>8.2652358765388151E-2</v>
      </c>
      <c r="H933" s="49">
        <f>+CCB_CISS__2[[#This Row],[Indikator]]-SUM(CCB_CISS__2[[#This Row],[Pengemarkedet]:[Banksektoren]])</f>
        <v>-0.14502313146965096</v>
      </c>
    </row>
    <row r="934" spans="1:8" x14ac:dyDescent="0.25">
      <c r="A934" s="6">
        <v>44129</v>
      </c>
      <c r="B934" s="49">
        <v>9.1083364280986623E-2</v>
      </c>
      <c r="C934" s="49">
        <v>3.8768185350906988E-2</v>
      </c>
      <c r="D934" s="49">
        <v>2.1633027911332967E-2</v>
      </c>
      <c r="E934" s="49">
        <v>6.0140447413274178E-2</v>
      </c>
      <c r="F934" s="49">
        <v>3.3813234686923065E-2</v>
      </c>
      <c r="G934" s="49">
        <v>8.6336182175315107E-2</v>
      </c>
      <c r="H934" s="49">
        <f>+CCB_CISS__2[[#This Row],[Indikator]]-SUM(CCB_CISS__2[[#This Row],[Pengemarkedet]:[Banksektoren]])</f>
        <v>-0.1496077132567657</v>
      </c>
    </row>
    <row r="935" spans="1:8" x14ac:dyDescent="0.25">
      <c r="A935" s="6">
        <v>44136</v>
      </c>
      <c r="B935" s="49">
        <v>8.7832246372252842E-2</v>
      </c>
      <c r="C935" s="49">
        <v>3.9719248138248932E-2</v>
      </c>
      <c r="D935" s="49">
        <v>2.2137078643779232E-2</v>
      </c>
      <c r="E935" s="49">
        <v>6.2787336316174266E-2</v>
      </c>
      <c r="F935" s="49">
        <v>3.3110825457931682E-2</v>
      </c>
      <c r="G935" s="49">
        <v>8.2650777634530867E-2</v>
      </c>
      <c r="H935" s="49">
        <f>+CCB_CISS__2[[#This Row],[Indikator]]-SUM(CCB_CISS__2[[#This Row],[Pengemarkedet]:[Banksektoren]])</f>
        <v>-0.15257301981841215</v>
      </c>
    </row>
    <row r="936" spans="1:8" x14ac:dyDescent="0.25">
      <c r="A936" s="6">
        <v>44143</v>
      </c>
      <c r="B936" s="49">
        <v>8.5875692753620267E-2</v>
      </c>
      <c r="C936" s="49">
        <v>4.3425556801088852E-2</v>
      </c>
      <c r="D936" s="49">
        <v>2.127198595379878E-2</v>
      </c>
      <c r="E936" s="49">
        <v>6.4692787080965666E-2</v>
      </c>
      <c r="F936" s="49">
        <v>3.2690916392876718E-2</v>
      </c>
      <c r="G936" s="49">
        <v>8.1493937250669918E-2</v>
      </c>
      <c r="H936" s="49">
        <f>+CCB_CISS__2[[#This Row],[Indikator]]-SUM(CCB_CISS__2[[#This Row],[Pengemarkedet]:[Banksektoren]])</f>
        <v>-0.15769949072577966</v>
      </c>
    </row>
    <row r="937" spans="1:8" x14ac:dyDescent="0.25">
      <c r="A937" s="6">
        <v>44150</v>
      </c>
      <c r="B937" s="49">
        <v>9.3045161438034513E-2</v>
      </c>
      <c r="C937" s="49">
        <v>5.0421258874052841E-2</v>
      </c>
      <c r="D937" s="49">
        <v>2.7045344193702841E-2</v>
      </c>
      <c r="E937" s="49">
        <v>6.5870453856516895E-2</v>
      </c>
      <c r="F937" s="49">
        <v>4.0565776183665775E-2</v>
      </c>
      <c r="G937" s="49">
        <v>9.0400712400935737E-2</v>
      </c>
      <c r="H937" s="49">
        <f>+CCB_CISS__2[[#This Row],[Indikator]]-SUM(CCB_CISS__2[[#This Row],[Pengemarkedet]:[Banksektoren]])</f>
        <v>-0.18125838407083958</v>
      </c>
    </row>
    <row r="938" spans="1:8" x14ac:dyDescent="0.25">
      <c r="A938" s="6">
        <v>44157</v>
      </c>
      <c r="B938" s="49">
        <v>8.4456063324925751E-2</v>
      </c>
      <c r="C938" s="49">
        <v>4.7459546497269745E-2</v>
      </c>
      <c r="D938" s="49">
        <v>2.5712557465084246E-2</v>
      </c>
      <c r="E938" s="49">
        <v>6.229744942436994E-2</v>
      </c>
      <c r="F938" s="49">
        <v>3.4049286809127735E-2</v>
      </c>
      <c r="G938" s="49">
        <v>7.7523094917224325E-2</v>
      </c>
      <c r="H938" s="49">
        <f>+CCB_CISS__2[[#This Row],[Indikator]]-SUM(CCB_CISS__2[[#This Row],[Pengemarkedet]:[Banksektoren]])</f>
        <v>-0.16258587178815023</v>
      </c>
    </row>
    <row r="939" spans="1:8" x14ac:dyDescent="0.25">
      <c r="A939" s="6">
        <v>44164</v>
      </c>
      <c r="B939" s="49">
        <v>8.0283779354784882E-2</v>
      </c>
      <c r="C939" s="49">
        <v>4.4714126029765877E-2</v>
      </c>
      <c r="D939" s="49">
        <v>2.4612530218555816E-2</v>
      </c>
      <c r="E939" s="49">
        <v>5.5855798506657103E-2</v>
      </c>
      <c r="F939" s="49">
        <v>2.9702167733462778E-2</v>
      </c>
      <c r="G939" s="49">
        <v>7.3038041709991577E-2</v>
      </c>
      <c r="H939" s="49">
        <f>+CCB_CISS__2[[#This Row],[Indikator]]-SUM(CCB_CISS__2[[#This Row],[Pengemarkedet]:[Banksektoren]])</f>
        <v>-0.14763888484364829</v>
      </c>
    </row>
    <row r="940" spans="1:8" x14ac:dyDescent="0.25">
      <c r="A940" s="6">
        <v>44171</v>
      </c>
      <c r="B940" s="49">
        <v>7.4483126413097261E-2</v>
      </c>
      <c r="C940" s="49">
        <v>4.037497228087094E-2</v>
      </c>
      <c r="D940" s="49">
        <v>2.432176942925526E-2</v>
      </c>
      <c r="E940" s="49">
        <v>4.6726239539675279E-2</v>
      </c>
      <c r="F940" s="49">
        <v>2.8996648863313775E-2</v>
      </c>
      <c r="G940" s="49">
        <v>6.5431855119133089E-2</v>
      </c>
      <c r="H940" s="49">
        <f>+CCB_CISS__2[[#This Row],[Indikator]]-SUM(CCB_CISS__2[[#This Row],[Pengemarkedet]:[Banksektoren]])</f>
        <v>-0.13136835881915107</v>
      </c>
    </row>
    <row r="941" spans="1:8" x14ac:dyDescent="0.25">
      <c r="A941" s="6">
        <v>44178</v>
      </c>
      <c r="B941" s="49">
        <v>6.559630640298858E-2</v>
      </c>
      <c r="C941" s="49">
        <v>3.1507456221042722E-2</v>
      </c>
      <c r="D941" s="49">
        <v>1.9040386120218241E-2</v>
      </c>
      <c r="E941" s="49">
        <v>3.9587424332289373E-2</v>
      </c>
      <c r="F941" s="49">
        <v>2.5374965831316425E-2</v>
      </c>
      <c r="G941" s="49">
        <v>5.392299024954629E-2</v>
      </c>
      <c r="H941" s="49">
        <f>+CCB_CISS__2[[#This Row],[Indikator]]-SUM(CCB_CISS__2[[#This Row],[Pengemarkedet]:[Banksektoren]])</f>
        <v>-0.10383691635142445</v>
      </c>
    </row>
    <row r="942" spans="1:8" x14ac:dyDescent="0.25">
      <c r="A942" s="6">
        <v>44185</v>
      </c>
      <c r="B942" s="49">
        <v>7.6265450405069976E-2</v>
      </c>
      <c r="C942" s="49">
        <v>3.4700931426703073E-2</v>
      </c>
      <c r="D942" s="49">
        <v>2.2979118911883471E-2</v>
      </c>
      <c r="E942" s="49">
        <v>4.3835262963210789E-2</v>
      </c>
      <c r="F942" s="49">
        <v>2.8949507474939646E-2</v>
      </c>
      <c r="G942" s="49">
        <v>6.7140052586351306E-2</v>
      </c>
      <c r="H942" s="49">
        <f>+CCB_CISS__2[[#This Row],[Indikator]]-SUM(CCB_CISS__2[[#This Row],[Pengemarkedet]:[Banksektoren]])</f>
        <v>-0.12133942295801832</v>
      </c>
    </row>
    <row r="943" spans="1:8" x14ac:dyDescent="0.25">
      <c r="A943" s="6">
        <v>44192</v>
      </c>
      <c r="B943" s="49">
        <v>7.3325576690714281E-2</v>
      </c>
      <c r="C943" s="49">
        <v>3.405943900541037E-2</v>
      </c>
      <c r="D943" s="49">
        <v>2.3677830299345386E-2</v>
      </c>
      <c r="E943" s="49">
        <v>3.8599743336180874E-2</v>
      </c>
      <c r="F943" s="49">
        <v>3.0388751900303934E-2</v>
      </c>
      <c r="G943" s="49">
        <v>6.6827598523819393E-2</v>
      </c>
      <c r="H943" s="49">
        <f>+CCB_CISS__2[[#This Row],[Indikator]]-SUM(CCB_CISS__2[[#This Row],[Pengemarkedet]:[Banksektoren]])</f>
        <v>-0.12022778637434568</v>
      </c>
    </row>
    <row r="944" spans="1:8" x14ac:dyDescent="0.25">
      <c r="A944" s="6">
        <v>44199</v>
      </c>
      <c r="B944" s="49">
        <v>7.3930772435366596E-2</v>
      </c>
      <c r="C944" s="49">
        <v>3.3715699614373311E-2</v>
      </c>
      <c r="D944" s="49">
        <v>2.2507071573930518E-2</v>
      </c>
      <c r="E944" s="49">
        <v>3.8428994412926326E-2</v>
      </c>
      <c r="F944" s="49">
        <v>3.113336916284164E-2</v>
      </c>
      <c r="G944" s="49">
        <v>6.9995135340036513E-2</v>
      </c>
      <c r="H944" s="49">
        <f>+CCB_CISS__2[[#This Row],[Indikator]]-SUM(CCB_CISS__2[[#This Row],[Pengemarkedet]:[Banksektoren]])</f>
        <v>-0.12184949766874172</v>
      </c>
    </row>
    <row r="945" spans="1:8" x14ac:dyDescent="0.25">
      <c r="A945" s="6">
        <v>44206</v>
      </c>
      <c r="B945" s="49">
        <v>7.7588014388152063E-2</v>
      </c>
      <c r="C945" s="49">
        <v>3.5626711520992019E-2</v>
      </c>
      <c r="D945" s="49">
        <v>2.1348891010682602E-2</v>
      </c>
      <c r="E945" s="49">
        <v>4.420593776824884E-2</v>
      </c>
      <c r="F945" s="49">
        <v>3.2282198822229852E-2</v>
      </c>
      <c r="G945" s="49">
        <v>7.3515869679749213E-2</v>
      </c>
      <c r="H945" s="49">
        <f>+CCB_CISS__2[[#This Row],[Indikator]]-SUM(CCB_CISS__2[[#This Row],[Pengemarkedet]:[Banksektoren]])</f>
        <v>-0.12939159441375048</v>
      </c>
    </row>
    <row r="946" spans="1:8" x14ac:dyDescent="0.25">
      <c r="A946" s="6">
        <v>44213</v>
      </c>
      <c r="B946" s="49">
        <v>7.4754768676607283E-2</v>
      </c>
      <c r="C946" s="49">
        <v>3.5425211881976532E-2</v>
      </c>
      <c r="D946" s="49">
        <v>2.1258418375235795E-2</v>
      </c>
      <c r="E946" s="49">
        <v>4.2742493301761893E-2</v>
      </c>
      <c r="F946" s="49">
        <v>3.5921676552328509E-2</v>
      </c>
      <c r="G946" s="49">
        <v>6.914513784833673E-2</v>
      </c>
      <c r="H946" s="49">
        <f>+CCB_CISS__2[[#This Row],[Indikator]]-SUM(CCB_CISS__2[[#This Row],[Pengemarkedet]:[Banksektoren]])</f>
        <v>-0.12973816928303217</v>
      </c>
    </row>
    <row r="947" spans="1:8" x14ac:dyDescent="0.25">
      <c r="A947" s="6">
        <v>44220</v>
      </c>
      <c r="B947" s="49">
        <v>6.9591706442200349E-2</v>
      </c>
      <c r="C947" s="49">
        <v>3.3821548801923181E-2</v>
      </c>
      <c r="D947" s="49">
        <v>2.036957840368013E-2</v>
      </c>
      <c r="E947" s="49">
        <v>3.9995630008425487E-2</v>
      </c>
      <c r="F947" s="49">
        <v>3.1436914754875603E-2</v>
      </c>
      <c r="G947" s="49">
        <v>6.3430100897608796E-2</v>
      </c>
      <c r="H947" s="49">
        <f>+CCB_CISS__2[[#This Row],[Indikator]]-SUM(CCB_CISS__2[[#This Row],[Pengemarkedet]:[Banksektoren]])</f>
        <v>-0.11946206642431285</v>
      </c>
    </row>
    <row r="948" spans="1:8" x14ac:dyDescent="0.25">
      <c r="A948" s="6">
        <v>44227</v>
      </c>
      <c r="B948" s="49">
        <v>7.5325826015079242E-2</v>
      </c>
      <c r="C948" s="49">
        <v>3.4501590930371182E-2</v>
      </c>
      <c r="D948" s="49">
        <v>2.0696607530067808E-2</v>
      </c>
      <c r="E948" s="49">
        <v>4.5975501369233632E-2</v>
      </c>
      <c r="F948" s="49">
        <v>2.8080797095117967E-2</v>
      </c>
      <c r="G948" s="49">
        <v>6.68206376056453E-2</v>
      </c>
      <c r="H948" s="49">
        <f>+CCB_CISS__2[[#This Row],[Indikator]]-SUM(CCB_CISS__2[[#This Row],[Pengemarkedet]:[Banksektoren]])</f>
        <v>-0.12074930851535663</v>
      </c>
    </row>
    <row r="949" spans="1:8" x14ac:dyDescent="0.25">
      <c r="A949" s="6">
        <v>44234</v>
      </c>
      <c r="B949" s="49">
        <v>7.5305771653354475E-2</v>
      </c>
      <c r="C949" s="49">
        <v>3.4146830352955487E-2</v>
      </c>
      <c r="D949" s="49">
        <v>2.0620526951043442E-2</v>
      </c>
      <c r="E949" s="49">
        <v>4.319118045644485E-2</v>
      </c>
      <c r="F949" s="49">
        <v>2.5740881174527788E-2</v>
      </c>
      <c r="G949" s="49">
        <v>6.7959202270915453E-2</v>
      </c>
      <c r="H949" s="49">
        <f>+CCB_CISS__2[[#This Row],[Indikator]]-SUM(CCB_CISS__2[[#This Row],[Pengemarkedet]:[Banksektoren]])</f>
        <v>-0.11635284955253253</v>
      </c>
    </row>
    <row r="950" spans="1:8" x14ac:dyDescent="0.25">
      <c r="A950" s="6">
        <v>44241</v>
      </c>
      <c r="B950" s="49">
        <v>7.036424037091292E-2</v>
      </c>
      <c r="C950" s="49">
        <v>3.1769268539900641E-2</v>
      </c>
      <c r="D950" s="49">
        <v>1.7569421249533222E-2</v>
      </c>
      <c r="E950" s="49">
        <v>4.5076911110847911E-2</v>
      </c>
      <c r="F950" s="49">
        <v>1.634498871135253E-2</v>
      </c>
      <c r="G950" s="49">
        <v>6.034929885592083E-2</v>
      </c>
      <c r="H950" s="49">
        <f>+CCB_CISS__2[[#This Row],[Indikator]]-SUM(CCB_CISS__2[[#This Row],[Pengemarkedet]:[Banksektoren]])</f>
        <v>-0.10074564809664223</v>
      </c>
    </row>
    <row r="951" spans="1:8" x14ac:dyDescent="0.25">
      <c r="A951" s="6">
        <v>44248</v>
      </c>
      <c r="B951" s="49">
        <v>7.2455467619207764E-2</v>
      </c>
      <c r="C951" s="49">
        <v>3.2014955438450607E-2</v>
      </c>
      <c r="D951" s="49">
        <v>1.8738714806459226E-2</v>
      </c>
      <c r="E951" s="49">
        <v>4.6481604118670972E-2</v>
      </c>
      <c r="F951" s="49">
        <v>1.6728648702102798E-2</v>
      </c>
      <c r="G951" s="49">
        <v>6.1272158184629527E-2</v>
      </c>
      <c r="H951" s="49">
        <f>+CCB_CISS__2[[#This Row],[Indikator]]-SUM(CCB_CISS__2[[#This Row],[Pengemarkedet]:[Banksektoren]])</f>
        <v>-0.10278061363110536</v>
      </c>
    </row>
    <row r="952" spans="1:8" x14ac:dyDescent="0.25">
      <c r="A952" s="6">
        <v>44255</v>
      </c>
      <c r="B952" s="49">
        <v>7.9363129531211787E-2</v>
      </c>
      <c r="C952" s="49">
        <v>3.3022234068403912E-2</v>
      </c>
      <c r="D952" s="49">
        <v>2.4241212184674916E-2</v>
      </c>
      <c r="E952" s="49">
        <v>5.2812888522337162E-2</v>
      </c>
      <c r="F952" s="49">
        <v>2.0612690204634361E-2</v>
      </c>
      <c r="G952" s="49">
        <v>6.0348733543260182E-2</v>
      </c>
      <c r="H952" s="49">
        <f>+CCB_CISS__2[[#This Row],[Indikator]]-SUM(CCB_CISS__2[[#This Row],[Pengemarkedet]:[Banksektoren]])</f>
        <v>-0.11167462899209875</v>
      </c>
    </row>
    <row r="953" spans="1:8" x14ac:dyDescent="0.25">
      <c r="A953" s="6">
        <v>44262</v>
      </c>
      <c r="B953" s="49">
        <v>7.9170053163093251E-2</v>
      </c>
      <c r="C953" s="49">
        <v>3.0897218162469802E-2</v>
      </c>
      <c r="D953" s="49">
        <v>2.8105253285685465E-2</v>
      </c>
      <c r="E953" s="49">
        <v>5.6893972853885838E-2</v>
      </c>
      <c r="F953" s="49">
        <v>1.7551852536234921E-2</v>
      </c>
      <c r="G953" s="49">
        <v>5.540420017760779E-2</v>
      </c>
      <c r="H953" s="49">
        <f>+CCB_CISS__2[[#This Row],[Indikator]]-SUM(CCB_CISS__2[[#This Row],[Pengemarkedet]:[Banksektoren]])</f>
        <v>-0.10968244385279055</v>
      </c>
    </row>
    <row r="954" spans="1:8" x14ac:dyDescent="0.25">
      <c r="A954" s="6">
        <v>44269</v>
      </c>
      <c r="B954" s="49">
        <v>7.9904327869134706E-2</v>
      </c>
      <c r="C954" s="49">
        <v>3.334817369161476E-2</v>
      </c>
      <c r="D954" s="49">
        <v>3.012661040331302E-2</v>
      </c>
      <c r="E954" s="49">
        <v>6.0044091131315709E-2</v>
      </c>
      <c r="F954" s="49">
        <v>2.0107785510414734E-2</v>
      </c>
      <c r="G954" s="49">
        <v>5.2746678900041935E-2</v>
      </c>
      <c r="H954" s="49">
        <f>+CCB_CISS__2[[#This Row],[Indikator]]-SUM(CCB_CISS__2[[#This Row],[Pengemarkedet]:[Banksektoren]])</f>
        <v>-0.11646901176756547</v>
      </c>
    </row>
    <row r="955" spans="1:8" x14ac:dyDescent="0.25">
      <c r="A955" s="6">
        <v>44276</v>
      </c>
      <c r="B955" s="49">
        <v>8.0087794405725748E-2</v>
      </c>
      <c r="C955" s="49">
        <v>3.4019864056860541E-2</v>
      </c>
      <c r="D955" s="49">
        <v>3.074108929859027E-2</v>
      </c>
      <c r="E955" s="49">
        <v>6.5082909584675233E-2</v>
      </c>
      <c r="F955" s="49">
        <v>2.105249446124325E-2</v>
      </c>
      <c r="G955" s="49">
        <v>4.9743060561291103E-2</v>
      </c>
      <c r="H955" s="49">
        <f>+CCB_CISS__2[[#This Row],[Indikator]]-SUM(CCB_CISS__2[[#This Row],[Pengemarkedet]:[Banksektoren]])</f>
        <v>-0.12055162355693466</v>
      </c>
    </row>
    <row r="956" spans="1:8" x14ac:dyDescent="0.25">
      <c r="A956" s="6">
        <v>44283</v>
      </c>
      <c r="B956" s="49">
        <v>6.9176974241469957E-2</v>
      </c>
      <c r="C956" s="49">
        <v>3.1670927698468472E-2</v>
      </c>
      <c r="D956" s="49">
        <v>2.7336949029087627E-2</v>
      </c>
      <c r="E956" s="49">
        <v>5.7416389837808245E-2</v>
      </c>
      <c r="F956" s="49">
        <v>1.721809198763604E-2</v>
      </c>
      <c r="G956" s="49">
        <v>4.6808116116101847E-2</v>
      </c>
      <c r="H956" s="49">
        <f>+CCB_CISS__2[[#This Row],[Indikator]]-SUM(CCB_CISS__2[[#This Row],[Pengemarkedet]:[Banksektoren]])</f>
        <v>-0.11127350042763229</v>
      </c>
    </row>
    <row r="957" spans="1:8" x14ac:dyDescent="0.25">
      <c r="A957" s="6">
        <v>44290</v>
      </c>
      <c r="B957" s="49">
        <v>5.494457739576563E-2</v>
      </c>
      <c r="C957" s="49">
        <v>2.9891863331308711E-2</v>
      </c>
      <c r="D957" s="49">
        <v>2.513921140427193E-2</v>
      </c>
      <c r="E957" s="49">
        <v>4.5087071304795834E-2</v>
      </c>
      <c r="F957" s="49">
        <v>1.4345638369209362E-2</v>
      </c>
      <c r="G957" s="49">
        <v>3.6915002289093668E-2</v>
      </c>
      <c r="H957" s="49">
        <f>+CCB_CISS__2[[#This Row],[Indikator]]-SUM(CCB_CISS__2[[#This Row],[Pengemarkedet]:[Banksektoren]])</f>
        <v>-9.6434209302913854E-2</v>
      </c>
    </row>
    <row r="958" spans="1:8" x14ac:dyDescent="0.25">
      <c r="A958" s="6">
        <v>44297</v>
      </c>
      <c r="B958" s="49">
        <v>6.0062404775638678E-2</v>
      </c>
      <c r="C958" s="49">
        <v>3.0688880811863405E-2</v>
      </c>
      <c r="D958" s="49">
        <v>2.6308492516462854E-2</v>
      </c>
      <c r="E958" s="49">
        <v>4.0340395425527462E-2</v>
      </c>
      <c r="F958" s="49">
        <v>1.9423696215897832E-2</v>
      </c>
      <c r="G958" s="49">
        <v>4.4134159420518369E-2</v>
      </c>
      <c r="H958" s="49">
        <f>+CCB_CISS__2[[#This Row],[Indikator]]-SUM(CCB_CISS__2[[#This Row],[Pengemarkedet]:[Banksektoren]])</f>
        <v>-0.10083321961463124</v>
      </c>
    </row>
    <row r="959" spans="1:8" x14ac:dyDescent="0.25">
      <c r="A959" s="6">
        <v>44304</v>
      </c>
      <c r="B959" s="49">
        <v>5.9047876412625842E-2</v>
      </c>
      <c r="C959" s="49">
        <v>3.0805190805113635E-2</v>
      </c>
      <c r="D959" s="49">
        <v>2.3971426720939163E-2</v>
      </c>
      <c r="E959" s="49">
        <v>4.0611613728888961E-2</v>
      </c>
      <c r="F959" s="49">
        <v>1.9249952399918759E-2</v>
      </c>
      <c r="G959" s="49">
        <v>4.2468322471206688E-2</v>
      </c>
      <c r="H959" s="49">
        <f>+CCB_CISS__2[[#This Row],[Indikator]]-SUM(CCB_CISS__2[[#This Row],[Pengemarkedet]:[Banksektoren]])</f>
        <v>-9.8058629713441342E-2</v>
      </c>
    </row>
    <row r="960" spans="1:8" x14ac:dyDescent="0.25">
      <c r="A960" s="6">
        <v>44311</v>
      </c>
      <c r="B960" s="49">
        <v>5.8772596815204081E-2</v>
      </c>
      <c r="C960" s="49">
        <v>3.0458049368046528E-2</v>
      </c>
      <c r="D960" s="49">
        <v>2.3207452802938514E-2</v>
      </c>
      <c r="E960" s="49">
        <v>3.6916190942751725E-2</v>
      </c>
      <c r="F960" s="49">
        <v>1.9609577062508824E-2</v>
      </c>
      <c r="G960" s="49">
        <v>4.2154538948676552E-2</v>
      </c>
      <c r="H960" s="49">
        <f>+CCB_CISS__2[[#This Row],[Indikator]]-SUM(CCB_CISS__2[[#This Row],[Pengemarkedet]:[Banksektoren]])</f>
        <v>-9.3573212309718046E-2</v>
      </c>
    </row>
    <row r="961" spans="1:8" x14ac:dyDescent="0.25">
      <c r="A961" s="6">
        <v>44318</v>
      </c>
      <c r="B961" s="49">
        <v>6.2117128097088636E-2</v>
      </c>
      <c r="C961" s="49">
        <v>3.0562373633739828E-2</v>
      </c>
      <c r="D961" s="49">
        <v>2.134086022380239E-2</v>
      </c>
      <c r="E961" s="49">
        <v>3.628690583951126E-2</v>
      </c>
      <c r="F961" s="49">
        <v>1.9805886545037541E-2</v>
      </c>
      <c r="G961" s="49">
        <v>4.8233381116029907E-2</v>
      </c>
      <c r="H961" s="49">
        <f>+CCB_CISS__2[[#This Row],[Indikator]]-SUM(CCB_CISS__2[[#This Row],[Pengemarkedet]:[Banksektoren]])</f>
        <v>-9.4112279261032272E-2</v>
      </c>
    </row>
    <row r="962" spans="1:8" x14ac:dyDescent="0.25">
      <c r="A962" s="6">
        <v>44325</v>
      </c>
      <c r="B962" s="49">
        <v>5.9758601161267438E-2</v>
      </c>
      <c r="C962" s="49">
        <v>2.7090549258604647E-2</v>
      </c>
      <c r="D962" s="49">
        <v>1.8436446228953567E-2</v>
      </c>
      <c r="E962" s="49">
        <v>3.7592481917631135E-2</v>
      </c>
      <c r="F962" s="49">
        <v>1.8131692322791854E-2</v>
      </c>
      <c r="G962" s="49">
        <v>4.2295463453638188E-2</v>
      </c>
      <c r="H962" s="49">
        <f>+CCB_CISS__2[[#This Row],[Indikator]]-SUM(CCB_CISS__2[[#This Row],[Pengemarkedet]:[Banksektoren]])</f>
        <v>-8.3788032020351955E-2</v>
      </c>
    </row>
    <row r="963" spans="1:8" x14ac:dyDescent="0.25">
      <c r="A963" s="6">
        <v>44332</v>
      </c>
      <c r="B963" s="49">
        <v>6.6215638268412286E-2</v>
      </c>
      <c r="C963" s="49">
        <v>2.7472748195614249E-2</v>
      </c>
      <c r="D963" s="49">
        <v>2.1962852872508272E-2</v>
      </c>
      <c r="E963" s="49">
        <v>3.3775690072725295E-2</v>
      </c>
      <c r="F963" s="49">
        <v>2.1609320644560406E-2</v>
      </c>
      <c r="G963" s="49">
        <v>4.8199472061499646E-2</v>
      </c>
      <c r="H963" s="49">
        <f>+CCB_CISS__2[[#This Row],[Indikator]]-SUM(CCB_CISS__2[[#This Row],[Pengemarkedet]:[Banksektoren]])</f>
        <v>-8.6804445578495565E-2</v>
      </c>
    </row>
    <row r="964" spans="1:8" x14ac:dyDescent="0.25">
      <c r="A964" s="6">
        <v>44339</v>
      </c>
      <c r="B964" s="49">
        <v>6.2479209679743596E-2</v>
      </c>
      <c r="C964" s="49">
        <v>2.6412165383853849E-2</v>
      </c>
      <c r="D964" s="49">
        <v>1.9899184793184158E-2</v>
      </c>
      <c r="E964" s="49">
        <v>3.21455257037725E-2</v>
      </c>
      <c r="F964" s="49">
        <v>1.8649857475738284E-2</v>
      </c>
      <c r="G964" s="49">
        <v>4.3527914592034304E-2</v>
      </c>
      <c r="H964" s="49">
        <f>+CCB_CISS__2[[#This Row],[Indikator]]-SUM(CCB_CISS__2[[#This Row],[Pengemarkedet]:[Banksektoren]])</f>
        <v>-7.81554382688395E-2</v>
      </c>
    </row>
    <row r="965" spans="1:8" x14ac:dyDescent="0.25">
      <c r="A965" s="6">
        <v>44346</v>
      </c>
      <c r="B965" s="49">
        <v>6.342384777182955E-2</v>
      </c>
      <c r="C965" s="49">
        <v>2.632724165941823E-2</v>
      </c>
      <c r="D965" s="49">
        <v>2.1755106317285937E-2</v>
      </c>
      <c r="E965" s="49">
        <v>3.2197506942297227E-2</v>
      </c>
      <c r="F965" s="49">
        <v>2.1748478492525043E-2</v>
      </c>
      <c r="G965" s="49">
        <v>3.7523107462725629E-2</v>
      </c>
      <c r="H965" s="49">
        <f>+CCB_CISS__2[[#This Row],[Indikator]]-SUM(CCB_CISS__2[[#This Row],[Pengemarkedet]:[Banksektoren]])</f>
        <v>-7.6127593102422508E-2</v>
      </c>
    </row>
    <row r="966" spans="1:8" x14ac:dyDescent="0.25">
      <c r="A966" s="6">
        <v>44353</v>
      </c>
      <c r="B966" s="49">
        <v>5.9574236912742773E-2</v>
      </c>
      <c r="C966" s="49">
        <v>2.542797673256187E-2</v>
      </c>
      <c r="D966" s="49">
        <v>2.1018628312604527E-2</v>
      </c>
      <c r="E966" s="49">
        <v>2.6179274207327279E-2</v>
      </c>
      <c r="F966" s="49">
        <v>1.8146962305406404E-2</v>
      </c>
      <c r="G966" s="49">
        <v>3.666438110451483E-2</v>
      </c>
      <c r="H966" s="49">
        <f>+CCB_CISS__2[[#This Row],[Indikator]]-SUM(CCB_CISS__2[[#This Row],[Pengemarkedet]:[Banksektoren]])</f>
        <v>-6.7862985749672144E-2</v>
      </c>
    </row>
    <row r="967" spans="1:8" x14ac:dyDescent="0.25">
      <c r="A967" s="6">
        <v>44360</v>
      </c>
      <c r="B967" s="49">
        <v>5.1356702170472369E-2</v>
      </c>
      <c r="C967" s="49">
        <v>2.32806520592935E-2</v>
      </c>
      <c r="D967" s="49">
        <v>1.808425678354264E-2</v>
      </c>
      <c r="E967" s="49">
        <v>2.1502022990088982E-2</v>
      </c>
      <c r="F967" s="49">
        <v>1.1924545972557259E-2</v>
      </c>
      <c r="G967" s="49">
        <v>3.2184361694173477E-2</v>
      </c>
      <c r="H967" s="49">
        <f>+CCB_CISS__2[[#This Row],[Indikator]]-SUM(CCB_CISS__2[[#This Row],[Pengemarkedet]:[Banksektoren]])</f>
        <v>-5.5619137329183478E-2</v>
      </c>
    </row>
    <row r="968" spans="1:8" x14ac:dyDescent="0.25">
      <c r="A968" s="6">
        <v>44367</v>
      </c>
      <c r="B968" s="49">
        <v>5.2987697969460651E-2</v>
      </c>
      <c r="C968" s="49">
        <v>2.3313558280882218E-2</v>
      </c>
      <c r="D968" s="49">
        <v>1.85167562083896E-2</v>
      </c>
      <c r="E968" s="49">
        <v>1.9254448424356276E-2</v>
      </c>
      <c r="F968" s="49">
        <v>1.621695078519916E-2</v>
      </c>
      <c r="G968" s="49">
        <v>2.8316521381018596E-2</v>
      </c>
      <c r="H968" s="49">
        <f>+CCB_CISS__2[[#This Row],[Indikator]]-SUM(CCB_CISS__2[[#This Row],[Pengemarkedet]:[Banksektoren]])</f>
        <v>-5.2630537110385206E-2</v>
      </c>
    </row>
    <row r="969" spans="1:8" x14ac:dyDescent="0.25">
      <c r="A969" s="6">
        <v>44374</v>
      </c>
      <c r="B969" s="49">
        <v>5.8068853467495476E-2</v>
      </c>
      <c r="C969" s="49">
        <v>2.5208855214164001E-2</v>
      </c>
      <c r="D969" s="49">
        <v>1.7598079263211067E-2</v>
      </c>
      <c r="E969" s="49">
        <v>2.2805156324300083E-2</v>
      </c>
      <c r="F969" s="49">
        <v>1.6346833649288642E-2</v>
      </c>
      <c r="G969" s="49">
        <v>3.1078677314182637E-2</v>
      </c>
      <c r="H969" s="49">
        <f>+CCB_CISS__2[[#This Row],[Indikator]]-SUM(CCB_CISS__2[[#This Row],[Pengemarkedet]:[Banksektoren]])</f>
        <v>-5.4968748297650957E-2</v>
      </c>
    </row>
    <row r="970" spans="1:8" x14ac:dyDescent="0.25">
      <c r="A970" s="6">
        <v>44381</v>
      </c>
      <c r="B970" s="49">
        <v>5.6336287172167543E-2</v>
      </c>
      <c r="C970" s="49">
        <v>2.4463010669084309E-2</v>
      </c>
      <c r="D970" s="49">
        <v>1.7529387515944267E-2</v>
      </c>
      <c r="E970" s="49">
        <v>2.3947043740822928E-2</v>
      </c>
      <c r="F970" s="49">
        <v>1.4670241391814181E-2</v>
      </c>
      <c r="G970" s="49">
        <v>2.730655907561045E-2</v>
      </c>
      <c r="H970" s="49">
        <f>+CCB_CISS__2[[#This Row],[Indikator]]-SUM(CCB_CISS__2[[#This Row],[Pengemarkedet]:[Banksektoren]])</f>
        <v>-5.1579955221108587E-2</v>
      </c>
    </row>
    <row r="971" spans="1:8" x14ac:dyDescent="0.25">
      <c r="A971" s="6">
        <v>44388</v>
      </c>
      <c r="B971" s="49">
        <v>6.1968711207374891E-2</v>
      </c>
      <c r="C971" s="49">
        <v>2.5413914463844296E-2</v>
      </c>
      <c r="D971" s="49">
        <v>1.9146696250980706E-2</v>
      </c>
      <c r="E971" s="49">
        <v>2.7286991050635704E-2</v>
      </c>
      <c r="F971" s="49">
        <v>1.7056204115216519E-2</v>
      </c>
      <c r="G971" s="49">
        <v>2.7367308864013389E-2</v>
      </c>
      <c r="H971" s="49">
        <f>+CCB_CISS__2[[#This Row],[Indikator]]-SUM(CCB_CISS__2[[#This Row],[Pengemarkedet]:[Banksektoren]])</f>
        <v>-5.4302403537315733E-2</v>
      </c>
    </row>
    <row r="972" spans="1:8" x14ac:dyDescent="0.25">
      <c r="A972" s="6">
        <v>44395</v>
      </c>
      <c r="B972" s="49">
        <v>5.3157006803272622E-2</v>
      </c>
      <c r="C972" s="49">
        <v>2.3401911022804499E-2</v>
      </c>
      <c r="D972" s="49">
        <v>1.7519700960508564E-2</v>
      </c>
      <c r="E972" s="49">
        <v>2.3660379469715446E-2</v>
      </c>
      <c r="F972" s="49">
        <v>1.1398404413643613E-2</v>
      </c>
      <c r="G972" s="49">
        <v>2.3853964189635493E-2</v>
      </c>
      <c r="H972" s="49">
        <f>+CCB_CISS__2[[#This Row],[Indikator]]-SUM(CCB_CISS__2[[#This Row],[Pengemarkedet]:[Banksektoren]])</f>
        <v>-4.6677353253035E-2</v>
      </c>
    </row>
    <row r="973" spans="1:8" x14ac:dyDescent="0.25">
      <c r="A973" s="6">
        <v>44402</v>
      </c>
      <c r="B973" s="49">
        <v>5.7429950357031072E-2</v>
      </c>
      <c r="C973" s="49">
        <v>2.2139101043447056E-2</v>
      </c>
      <c r="D973" s="49">
        <v>1.7982624747303871E-2</v>
      </c>
      <c r="E973" s="49">
        <v>2.6063221258208875E-2</v>
      </c>
      <c r="F973" s="49">
        <v>9.8341868779241049E-3</v>
      </c>
      <c r="G973" s="49">
        <v>2.4085879886108733E-2</v>
      </c>
      <c r="H973" s="49">
        <f>+CCB_CISS__2[[#This Row],[Indikator]]-SUM(CCB_CISS__2[[#This Row],[Pengemarkedet]:[Banksektoren]])</f>
        <v>-4.2675063455961566E-2</v>
      </c>
    </row>
    <row r="974" spans="1:8" x14ac:dyDescent="0.25">
      <c r="A974" s="6">
        <v>44409</v>
      </c>
      <c r="B974" s="49">
        <v>6.4994853540259578E-2</v>
      </c>
      <c r="C974" s="49">
        <v>2.3172936662978393E-2</v>
      </c>
      <c r="D974" s="49">
        <v>1.9116617119525284E-2</v>
      </c>
      <c r="E974" s="49">
        <v>2.8419835988006077E-2</v>
      </c>
      <c r="F974" s="49">
        <v>1.0269406055083053E-2</v>
      </c>
      <c r="G974" s="49">
        <v>2.7793117687855362E-2</v>
      </c>
      <c r="H974" s="49">
        <f>+CCB_CISS__2[[#This Row],[Indikator]]-SUM(CCB_CISS__2[[#This Row],[Pengemarkedet]:[Banksektoren]])</f>
        <v>-4.3777059973188592E-2</v>
      </c>
    </row>
    <row r="975" spans="1:8" x14ac:dyDescent="0.25">
      <c r="A975" s="6">
        <v>44416</v>
      </c>
      <c r="B975" s="49">
        <v>6.6070570808819229E-2</v>
      </c>
      <c r="C975" s="49">
        <v>2.3132601001011992E-2</v>
      </c>
      <c r="D975" s="49">
        <v>1.8115941416042732E-2</v>
      </c>
      <c r="E975" s="49">
        <v>3.3662016810323429E-2</v>
      </c>
      <c r="F975" s="49">
        <v>8.1424435473903562E-3</v>
      </c>
      <c r="G975" s="49">
        <v>2.5066479848012829E-2</v>
      </c>
      <c r="H975" s="49">
        <f>+CCB_CISS__2[[#This Row],[Indikator]]-SUM(CCB_CISS__2[[#This Row],[Pengemarkedet]:[Banksektoren]])</f>
        <v>-4.2048911813962114E-2</v>
      </c>
    </row>
    <row r="976" spans="1:8" x14ac:dyDescent="0.25">
      <c r="A976" s="6">
        <v>44423</v>
      </c>
      <c r="B976" s="49">
        <v>6.4936975085596857E-2</v>
      </c>
      <c r="C976" s="49">
        <v>2.2610032953139111E-2</v>
      </c>
      <c r="D976" s="49">
        <v>1.759745512463988E-2</v>
      </c>
      <c r="E976" s="49">
        <v>3.3169914693589334E-2</v>
      </c>
      <c r="F976" s="49">
        <v>7.3901478333622712E-3</v>
      </c>
      <c r="G976" s="49">
        <v>2.431686711044739E-2</v>
      </c>
      <c r="H976" s="49">
        <f>+CCB_CISS__2[[#This Row],[Indikator]]-SUM(CCB_CISS__2[[#This Row],[Pengemarkedet]:[Banksektoren]])</f>
        <v>-4.0147442629581129E-2</v>
      </c>
    </row>
    <row r="977" spans="1:8" x14ac:dyDescent="0.25">
      <c r="A977" s="6">
        <v>44430</v>
      </c>
      <c r="B977" s="49">
        <v>6.4429055932639756E-2</v>
      </c>
      <c r="C977" s="49">
        <v>2.2254581592702716E-2</v>
      </c>
      <c r="D977" s="49">
        <v>1.5820989770927531E-2</v>
      </c>
      <c r="E977" s="49">
        <v>2.8941551523677819E-2</v>
      </c>
      <c r="F977" s="49">
        <v>8.1945027482519632E-3</v>
      </c>
      <c r="G977" s="49">
        <v>2.6284371219844151E-2</v>
      </c>
      <c r="H977" s="49">
        <f>+CCB_CISS__2[[#This Row],[Indikator]]-SUM(CCB_CISS__2[[#This Row],[Pengemarkedet]:[Banksektoren]])</f>
        <v>-3.7066940922764441E-2</v>
      </c>
    </row>
    <row r="978" spans="1:8" x14ac:dyDescent="0.25">
      <c r="A978" s="6">
        <v>44437</v>
      </c>
      <c r="B978" s="49">
        <v>5.9800296041523177E-2</v>
      </c>
      <c r="C978" s="49">
        <v>2.2372076050315971E-2</v>
      </c>
      <c r="D978" s="49">
        <v>1.5151475744254194E-2</v>
      </c>
      <c r="E978" s="49">
        <v>2.5355579731175963E-2</v>
      </c>
      <c r="F978" s="49">
        <v>8.5608010979824813E-3</v>
      </c>
      <c r="G978" s="49">
        <v>2.3432524475634563E-2</v>
      </c>
      <c r="H978" s="49">
        <f>+CCB_CISS__2[[#This Row],[Indikator]]-SUM(CCB_CISS__2[[#This Row],[Pengemarkedet]:[Banksektoren]])</f>
        <v>-3.5072161057839973E-2</v>
      </c>
    </row>
    <row r="979" spans="1:8" x14ac:dyDescent="0.25">
      <c r="A979" s="6">
        <v>44444</v>
      </c>
      <c r="B979" s="49">
        <v>6.4812179285031551E-2</v>
      </c>
      <c r="C979" s="49">
        <v>2.2851997262291524E-2</v>
      </c>
      <c r="D979" s="49">
        <v>1.545298532987785E-2</v>
      </c>
      <c r="E979" s="49">
        <v>2.3248530666942074E-2</v>
      </c>
      <c r="F979" s="49">
        <v>8.2218602620521067E-3</v>
      </c>
      <c r="G979" s="49">
        <v>3.0572274072583307E-2</v>
      </c>
      <c r="H979" s="49">
        <f>+CCB_CISS__2[[#This Row],[Indikator]]-SUM(CCB_CISS__2[[#This Row],[Pengemarkedet]:[Banksektoren]])</f>
        <v>-3.5535468308715318E-2</v>
      </c>
    </row>
    <row r="980" spans="1:8" x14ac:dyDescent="0.25">
      <c r="A980" s="6">
        <v>44451</v>
      </c>
      <c r="B980" s="49">
        <v>7.6430708273753339E-2</v>
      </c>
      <c r="C980" s="49">
        <v>2.5123745611522925E-2</v>
      </c>
      <c r="D980" s="49">
        <v>1.7814108363066565E-2</v>
      </c>
      <c r="E980" s="49">
        <v>2.8692403992782504E-2</v>
      </c>
      <c r="F980" s="49">
        <v>8.8155991142363308E-3</v>
      </c>
      <c r="G980" s="49">
        <v>3.6697418753014112E-2</v>
      </c>
      <c r="H980" s="49">
        <f>+CCB_CISS__2[[#This Row],[Indikator]]-SUM(CCB_CISS__2[[#This Row],[Pengemarkedet]:[Banksektoren]])</f>
        <v>-4.0712567560869106E-2</v>
      </c>
    </row>
    <row r="981" spans="1:8" x14ac:dyDescent="0.25">
      <c r="A981" s="6">
        <v>44458</v>
      </c>
      <c r="B981" s="49">
        <v>7.4334958038931462E-2</v>
      </c>
      <c r="C981" s="49">
        <v>2.4778082424899484E-2</v>
      </c>
      <c r="D981" s="49">
        <v>1.8013054469675601E-2</v>
      </c>
      <c r="E981" s="49">
        <v>2.9675287590563558E-2</v>
      </c>
      <c r="F981" s="49">
        <v>5.8945320320842754E-3</v>
      </c>
      <c r="G981" s="49">
        <v>3.5887206299983168E-2</v>
      </c>
      <c r="H981" s="49">
        <f>+CCB_CISS__2[[#This Row],[Indikator]]-SUM(CCB_CISS__2[[#This Row],[Pengemarkedet]:[Banksektoren]])</f>
        <v>-3.9913204778274633E-2</v>
      </c>
    </row>
    <row r="982" spans="1:8" x14ac:dyDescent="0.25">
      <c r="A982" s="6">
        <v>44465</v>
      </c>
      <c r="B982" s="49">
        <v>9.3774901495415924E-2</v>
      </c>
      <c r="C982" s="49">
        <v>2.6354690712618041E-2</v>
      </c>
      <c r="D982" s="49">
        <v>2.3015745758457475E-2</v>
      </c>
      <c r="E982" s="49">
        <v>3.8457676964213358E-2</v>
      </c>
      <c r="F982" s="49">
        <v>5.6860082454713474E-3</v>
      </c>
      <c r="G982" s="49">
        <v>4.5803776389113093E-2</v>
      </c>
      <c r="H982" s="49">
        <f>+CCB_CISS__2[[#This Row],[Indikator]]-SUM(CCB_CISS__2[[#This Row],[Pengemarkedet]:[Banksektoren]])</f>
        <v>-4.5542996574457401E-2</v>
      </c>
    </row>
    <row r="983" spans="1:8" x14ac:dyDescent="0.25">
      <c r="A983" s="6">
        <v>44472</v>
      </c>
      <c r="B983" s="49">
        <v>0.10805210121475686</v>
      </c>
      <c r="C983" s="49">
        <v>3.0825368983670842E-2</v>
      </c>
      <c r="D983" s="49">
        <v>2.776806108053239E-2</v>
      </c>
      <c r="E983" s="49">
        <v>4.681568081900421E-2</v>
      </c>
      <c r="F983" s="49">
        <v>1.4251442609095095E-2</v>
      </c>
      <c r="G983" s="49">
        <v>4.3529370454259433E-2</v>
      </c>
      <c r="H983" s="49">
        <f>+CCB_CISS__2[[#This Row],[Indikator]]-SUM(CCB_CISS__2[[#This Row],[Pengemarkedet]:[Banksektoren]])</f>
        <v>-5.5137822731805092E-2</v>
      </c>
    </row>
    <row r="984" spans="1:8" x14ac:dyDescent="0.25">
      <c r="A984" s="6">
        <v>44479</v>
      </c>
      <c r="B984" s="49">
        <v>0.12446962600395618</v>
      </c>
      <c r="C984" s="49">
        <v>3.3084476898399197E-2</v>
      </c>
      <c r="D984" s="49">
        <v>2.9158841970222248E-2</v>
      </c>
      <c r="E984" s="49">
        <v>5.8019389871465515E-2</v>
      </c>
      <c r="F984" s="49">
        <v>1.5932997491528815E-2</v>
      </c>
      <c r="G984" s="49">
        <v>5.4451031016330871E-2</v>
      </c>
      <c r="H984" s="49">
        <f>+CCB_CISS__2[[#This Row],[Indikator]]-SUM(CCB_CISS__2[[#This Row],[Pengemarkedet]:[Banksektoren]])</f>
        <v>-6.6177111243990464E-2</v>
      </c>
    </row>
    <row r="985" spans="1:8" x14ac:dyDescent="0.25">
      <c r="A985" s="6">
        <v>44486</v>
      </c>
      <c r="B985" s="49">
        <v>0.13136779678537672</v>
      </c>
      <c r="C985" s="49">
        <v>3.4497466566057067E-2</v>
      </c>
      <c r="D985" s="49">
        <v>3.2626141229938857E-2</v>
      </c>
      <c r="E985" s="49">
        <v>6.5127999615922E-2</v>
      </c>
      <c r="F985" s="49">
        <v>1.8853636617132401E-2</v>
      </c>
      <c r="G985" s="49">
        <v>5.4511133608656545E-2</v>
      </c>
      <c r="H985" s="49">
        <f>+CCB_CISS__2[[#This Row],[Indikator]]-SUM(CCB_CISS__2[[#This Row],[Pengemarkedet]:[Banksektoren]])</f>
        <v>-7.4248580852330187E-2</v>
      </c>
    </row>
    <row r="986" spans="1:8" x14ac:dyDescent="0.25">
      <c r="A986" s="6">
        <v>44493</v>
      </c>
      <c r="B986" s="49">
        <v>0.11333292100372322</v>
      </c>
      <c r="C986" s="49">
        <v>3.5442961966703788E-2</v>
      </c>
      <c r="D986" s="49">
        <v>2.8784071374069738E-2</v>
      </c>
      <c r="E986" s="49">
        <v>5.968419576344982E-2</v>
      </c>
      <c r="F986" s="49">
        <v>1.992686089298315E-2</v>
      </c>
      <c r="G986" s="49">
        <v>4.6236430317918513E-2</v>
      </c>
      <c r="H986" s="49">
        <f>+CCB_CISS__2[[#This Row],[Indikator]]-SUM(CCB_CISS__2[[#This Row],[Pengemarkedet]:[Banksektoren]])</f>
        <v>-7.6741599311401787E-2</v>
      </c>
    </row>
    <row r="987" spans="1:8" x14ac:dyDescent="0.25">
      <c r="A987" s="6">
        <v>44500</v>
      </c>
      <c r="B987" s="49">
        <v>0.10242681065417591</v>
      </c>
      <c r="C987" s="49">
        <v>3.2573703686566306E-2</v>
      </c>
      <c r="D987" s="49">
        <v>2.6708660140029896E-2</v>
      </c>
      <c r="E987" s="49">
        <v>5.0597548815429765E-2</v>
      </c>
      <c r="F987" s="49">
        <v>1.5344970547031843E-2</v>
      </c>
      <c r="G987" s="49">
        <v>5.4618766830928103E-2</v>
      </c>
      <c r="H987" s="49">
        <f>+CCB_CISS__2[[#This Row],[Indikator]]-SUM(CCB_CISS__2[[#This Row],[Pengemarkedet]:[Banksektoren]])</f>
        <v>-7.7416839365810008E-2</v>
      </c>
    </row>
    <row r="988" spans="1:8" x14ac:dyDescent="0.25">
      <c r="A988" s="6">
        <v>44507</v>
      </c>
      <c r="B988" s="49">
        <v>8.8944201923598448E-2</v>
      </c>
      <c r="C988" s="49">
        <v>3.5340124034243116E-2</v>
      </c>
      <c r="D988" s="49">
        <v>3.0265759202076237E-2</v>
      </c>
      <c r="E988" s="49">
        <v>4.1563360458706608E-2</v>
      </c>
      <c r="F988" s="49">
        <v>1.8969260683103964E-2</v>
      </c>
      <c r="G988" s="49">
        <v>4.506233932888621E-2</v>
      </c>
      <c r="H988" s="49">
        <f>+CCB_CISS__2[[#This Row],[Indikator]]-SUM(CCB_CISS__2[[#This Row],[Pengemarkedet]:[Banksektoren]])</f>
        <v>-8.2256641783417683E-2</v>
      </c>
    </row>
    <row r="989" spans="1:8" x14ac:dyDescent="0.25">
      <c r="A989" s="6">
        <v>44514</v>
      </c>
      <c r="B989" s="49">
        <v>8.5793836089074163E-2</v>
      </c>
      <c r="C989" s="49">
        <v>3.7182393062813568E-2</v>
      </c>
      <c r="D989" s="49">
        <v>3.0240742837686664E-2</v>
      </c>
      <c r="E989" s="49">
        <v>4.1522909715604663E-2</v>
      </c>
      <c r="F989" s="49">
        <v>1.989134948518648E-2</v>
      </c>
      <c r="G989" s="49">
        <v>4.7506398704965327E-2</v>
      </c>
      <c r="H989" s="49">
        <f>+CCB_CISS__2[[#This Row],[Indikator]]-SUM(CCB_CISS__2[[#This Row],[Pengemarkedet]:[Banksektoren]])</f>
        <v>-9.0549957717182536E-2</v>
      </c>
    </row>
    <row r="990" spans="1:8" x14ac:dyDescent="0.25">
      <c r="A990" s="6">
        <v>44521</v>
      </c>
      <c r="B990" s="49">
        <v>8.9475626851159701E-2</v>
      </c>
      <c r="C990" s="49">
        <v>3.8477589568641501E-2</v>
      </c>
      <c r="D990" s="49">
        <v>3.2188603451487885E-2</v>
      </c>
      <c r="E990" s="49">
        <v>3.9691237946033707E-2</v>
      </c>
      <c r="F990" s="49">
        <v>2.7781517251325761E-2</v>
      </c>
      <c r="G990" s="49">
        <v>5.0641608178599418E-2</v>
      </c>
      <c r="H990" s="49">
        <f>+CCB_CISS__2[[#This Row],[Indikator]]-SUM(CCB_CISS__2[[#This Row],[Pengemarkedet]:[Banksektoren]])</f>
        <v>-9.9304929544928588E-2</v>
      </c>
    </row>
    <row r="991" spans="1:8" x14ac:dyDescent="0.25">
      <c r="A991" s="6">
        <v>44528</v>
      </c>
      <c r="B991" s="49">
        <v>9.2341841448678172E-2</v>
      </c>
      <c r="C991" s="49">
        <v>4.0595010471208531E-2</v>
      </c>
      <c r="D991" s="49">
        <v>3.5966593088074574E-2</v>
      </c>
      <c r="E991" s="49">
        <v>4.7292744225852501E-2</v>
      </c>
      <c r="F991" s="49">
        <v>3.3937747422508172E-2</v>
      </c>
      <c r="G991" s="49">
        <v>4.5368010864579492E-2</v>
      </c>
      <c r="H991" s="49">
        <f>+CCB_CISS__2[[#This Row],[Indikator]]-SUM(CCB_CISS__2[[#This Row],[Pengemarkedet]:[Banksektoren]])</f>
        <v>-0.11081826462354506</v>
      </c>
    </row>
    <row r="992" spans="1:8" x14ac:dyDescent="0.25">
      <c r="A992" s="6">
        <v>44535</v>
      </c>
      <c r="B992" s="49">
        <v>9.5768549366851335E-2</v>
      </c>
      <c r="C992" s="49">
        <v>4.1224422422678236E-2</v>
      </c>
      <c r="D992" s="49">
        <v>3.7320409542170287E-2</v>
      </c>
      <c r="E992" s="49">
        <v>5.3117495686072588E-2</v>
      </c>
      <c r="F992" s="49">
        <v>3.6289381916802192E-2</v>
      </c>
      <c r="G992" s="49">
        <v>4.7313278693138165E-2</v>
      </c>
      <c r="H992" s="49">
        <f>+CCB_CISS__2[[#This Row],[Indikator]]-SUM(CCB_CISS__2[[#This Row],[Pengemarkedet]:[Banksektoren]])</f>
        <v>-0.11949643889401015</v>
      </c>
    </row>
    <row r="993" spans="1:8" x14ac:dyDescent="0.25">
      <c r="A993" s="6">
        <v>44542</v>
      </c>
      <c r="B993" s="49">
        <v>0.10073336172081566</v>
      </c>
      <c r="C993" s="49">
        <v>4.2013861388768767E-2</v>
      </c>
      <c r="D993" s="49">
        <v>3.8491282228107666E-2</v>
      </c>
      <c r="E993" s="49">
        <v>6.0047684311205669E-2</v>
      </c>
      <c r="F993" s="49">
        <v>3.9672157465985639E-2</v>
      </c>
      <c r="G993" s="49">
        <v>5.0648998027318093E-2</v>
      </c>
      <c r="H993" s="49">
        <f>+CCB_CISS__2[[#This Row],[Indikator]]-SUM(CCB_CISS__2[[#This Row],[Pengemarkedet]:[Banksektoren]])</f>
        <v>-0.13014062170057017</v>
      </c>
    </row>
    <row r="994" spans="1:8" x14ac:dyDescent="0.25">
      <c r="A994" s="6">
        <v>44549</v>
      </c>
      <c r="B994" s="49">
        <v>0.10421316707683939</v>
      </c>
      <c r="C994" s="49">
        <v>4.0994936208624107E-2</v>
      </c>
      <c r="D994" s="49">
        <v>3.8252117090134818E-2</v>
      </c>
      <c r="E994" s="49">
        <v>7.2175250168406258E-2</v>
      </c>
      <c r="F994" s="49">
        <v>3.4094329924055769E-2</v>
      </c>
      <c r="G994" s="49">
        <v>5.6188884024749003E-2</v>
      </c>
      <c r="H994" s="49">
        <f>+CCB_CISS__2[[#This Row],[Indikator]]-SUM(CCB_CISS__2[[#This Row],[Pengemarkedet]:[Banksektoren]])</f>
        <v>-0.13749235033913054</v>
      </c>
    </row>
    <row r="995" spans="1:8" x14ac:dyDescent="0.25">
      <c r="A995" s="6">
        <v>44556</v>
      </c>
      <c r="B995" s="49">
        <v>0.10330708355236626</v>
      </c>
      <c r="C995" s="49">
        <v>4.1778513541935992E-2</v>
      </c>
      <c r="D995" s="49">
        <v>3.5104821232215339E-2</v>
      </c>
      <c r="E995" s="49">
        <v>8.262061142695476E-2</v>
      </c>
      <c r="F995" s="49">
        <v>2.8796995751830472E-2</v>
      </c>
      <c r="G995" s="49">
        <v>6.1223148392679352E-2</v>
      </c>
      <c r="H995" s="49">
        <f>+CCB_CISS__2[[#This Row],[Indikator]]-SUM(CCB_CISS__2[[#This Row],[Pengemarkedet]:[Banksektoren]])</f>
        <v>-0.14621700679324964</v>
      </c>
    </row>
    <row r="996" spans="1:8" x14ac:dyDescent="0.25">
      <c r="A996" s="6">
        <v>44563</v>
      </c>
      <c r="B996" s="49">
        <v>9.210196287770521E-2</v>
      </c>
      <c r="C996" s="49">
        <v>3.8920137003774349E-2</v>
      </c>
      <c r="D996" s="49">
        <v>3.0429091627855464E-2</v>
      </c>
      <c r="E996" s="49">
        <v>7.8661360841678768E-2</v>
      </c>
      <c r="F996" s="49">
        <v>2.473550423873614E-2</v>
      </c>
      <c r="G996" s="49">
        <v>5.8217392688435621E-2</v>
      </c>
      <c r="H996" s="49">
        <f>+CCB_CISS__2[[#This Row],[Indikator]]-SUM(CCB_CISS__2[[#This Row],[Pengemarkedet]:[Banksektoren]])</f>
        <v>-0.13886152352277514</v>
      </c>
    </row>
    <row r="997" spans="1:8" x14ac:dyDescent="0.25">
      <c r="A997" s="6">
        <v>44570</v>
      </c>
      <c r="B997" s="49">
        <v>8.7382076854861657E-2</v>
      </c>
      <c r="C997" s="49">
        <v>3.9612116744268615E-2</v>
      </c>
      <c r="D997" s="49">
        <v>3.0974519025316706E-2</v>
      </c>
      <c r="E997" s="49">
        <v>8.1408012313091166E-2</v>
      </c>
      <c r="F997" s="49">
        <v>2.2328403773300247E-2</v>
      </c>
      <c r="G997" s="49">
        <v>5.7632532879307585E-2</v>
      </c>
      <c r="H997" s="49">
        <f>+CCB_CISS__2[[#This Row],[Indikator]]-SUM(CCB_CISS__2[[#This Row],[Pengemarkedet]:[Banksektoren]])</f>
        <v>-0.14457350788042267</v>
      </c>
    </row>
    <row r="998" spans="1:8" x14ac:dyDescent="0.25">
      <c r="A998" s="6">
        <v>44577</v>
      </c>
      <c r="B998" s="49">
        <v>8.6252523210134324E-2</v>
      </c>
      <c r="C998" s="49">
        <v>4.102162250452885E-2</v>
      </c>
      <c r="D998" s="49">
        <v>3.2248186631929021E-2</v>
      </c>
      <c r="E998" s="49">
        <v>8.7275301996560445E-2</v>
      </c>
      <c r="F998" s="49">
        <v>2.3519557154272515E-2</v>
      </c>
      <c r="G998" s="49">
        <v>5.7407747169615372E-2</v>
      </c>
      <c r="H998" s="49">
        <f>+CCB_CISS__2[[#This Row],[Indikator]]-SUM(CCB_CISS__2[[#This Row],[Pengemarkedet]:[Banksektoren]])</f>
        <v>-0.15521989224677185</v>
      </c>
    </row>
    <row r="999" spans="1:8" x14ac:dyDescent="0.25">
      <c r="A999" s="6">
        <v>44584</v>
      </c>
      <c r="B999" s="49">
        <v>8.2486387398858232E-2</v>
      </c>
      <c r="C999" s="49">
        <v>3.9640466260926897E-2</v>
      </c>
      <c r="D999" s="49">
        <v>3.3092661050527994E-2</v>
      </c>
      <c r="E999" s="49">
        <v>8.0133601996110942E-2</v>
      </c>
      <c r="F999" s="49">
        <v>2.6183138930943775E-2</v>
      </c>
      <c r="G999" s="49">
        <v>6.1192439700813811E-2</v>
      </c>
      <c r="H999" s="49">
        <f>+CCB_CISS__2[[#This Row],[Indikator]]-SUM(CCB_CISS__2[[#This Row],[Pengemarkedet]:[Banksektoren]])</f>
        <v>-0.15775592054046517</v>
      </c>
    </row>
    <row r="1000" spans="1:8" x14ac:dyDescent="0.25">
      <c r="A1000" s="6">
        <v>44591</v>
      </c>
      <c r="B1000" s="49">
        <v>8.8330919787401679E-2</v>
      </c>
      <c r="C1000" s="49">
        <v>3.9872472025866114E-2</v>
      </c>
      <c r="D1000" s="49">
        <v>3.5501011566652751E-2</v>
      </c>
      <c r="E1000" s="49">
        <v>9.2498422733896399E-2</v>
      </c>
      <c r="F1000" s="49">
        <v>2.7502736791726955E-2</v>
      </c>
      <c r="G1000" s="49">
        <v>6.5609228389367044E-2</v>
      </c>
      <c r="H1000" s="49">
        <f>+CCB_CISS__2[[#This Row],[Indikator]]-SUM(CCB_CISS__2[[#This Row],[Pengemarkedet]:[Banksektoren]])</f>
        <v>-0.17265295172010756</v>
      </c>
    </row>
    <row r="1001" spans="1:8" x14ac:dyDescent="0.25">
      <c r="A1001" s="6">
        <v>44598</v>
      </c>
      <c r="B1001" s="49">
        <v>9.7787660540911342E-2</v>
      </c>
      <c r="C1001" s="49">
        <v>4.310989835453706E-2</v>
      </c>
      <c r="D1001" s="49">
        <v>4.2036042640999485E-2</v>
      </c>
      <c r="E1001" s="49">
        <v>0.10031941384313922</v>
      </c>
      <c r="F1001" s="49">
        <v>3.7640762087005092E-2</v>
      </c>
      <c r="G1001" s="49">
        <v>6.7100871006662677E-2</v>
      </c>
      <c r="H1001" s="49">
        <f>+CCB_CISS__2[[#This Row],[Indikator]]-SUM(CCB_CISS__2[[#This Row],[Pengemarkedet]:[Banksektoren]])</f>
        <v>-0.19241932739143222</v>
      </c>
    </row>
    <row r="1002" spans="1:8" x14ac:dyDescent="0.25">
      <c r="A1002" s="6">
        <v>44605</v>
      </c>
      <c r="B1002" s="49">
        <v>9.8812559737841116E-2</v>
      </c>
      <c r="C1002" s="49">
        <v>4.537940008853044E-2</v>
      </c>
      <c r="D1002" s="49">
        <v>4.7035990922193766E-2</v>
      </c>
      <c r="E1002" s="49">
        <v>9.7376586777613558E-2</v>
      </c>
      <c r="F1002" s="49">
        <v>3.9492459234008861E-2</v>
      </c>
      <c r="G1002" s="49">
        <v>6.6985302279566686E-2</v>
      </c>
      <c r="H1002" s="49">
        <f>+CCB_CISS__2[[#This Row],[Indikator]]-SUM(CCB_CISS__2[[#This Row],[Pengemarkedet]:[Banksektoren]])</f>
        <v>-0.19745717956407219</v>
      </c>
    </row>
    <row r="1003" spans="1:8" x14ac:dyDescent="0.25">
      <c r="A1003" s="6">
        <v>44612</v>
      </c>
      <c r="B1003" s="49">
        <v>9.9192045093916686E-2</v>
      </c>
      <c r="C1003" s="49">
        <v>4.7543895492747214E-2</v>
      </c>
      <c r="D1003" s="49">
        <v>5.1937799992356558E-2</v>
      </c>
      <c r="E1003" s="49">
        <v>0.10041055874562001</v>
      </c>
      <c r="F1003" s="49">
        <v>3.8900821126566634E-2</v>
      </c>
      <c r="G1003" s="49">
        <v>6.3352002202787056E-2</v>
      </c>
      <c r="H1003" s="49">
        <f>+CCB_CISS__2[[#This Row],[Indikator]]-SUM(CCB_CISS__2[[#This Row],[Pengemarkedet]:[Banksektoren]])</f>
        <v>-0.20295303246616078</v>
      </c>
    </row>
    <row r="1004" spans="1:8" x14ac:dyDescent="0.25">
      <c r="A1004" s="6">
        <v>44619</v>
      </c>
      <c r="B1004" s="49">
        <v>0.1061975454418094</v>
      </c>
      <c r="C1004" s="49">
        <v>5.1523120281838766E-2</v>
      </c>
      <c r="D1004" s="49">
        <v>5.9471016731065474E-2</v>
      </c>
      <c r="E1004" s="49">
        <v>9.891140630957504E-2</v>
      </c>
      <c r="F1004" s="49">
        <v>4.4424973590773617E-2</v>
      </c>
      <c r="G1004" s="49">
        <v>6.8174951185671864E-2</v>
      </c>
      <c r="H1004" s="49">
        <f>+CCB_CISS__2[[#This Row],[Indikator]]-SUM(CCB_CISS__2[[#This Row],[Pengemarkedet]:[Banksektoren]])</f>
        <v>-0.21630792265711538</v>
      </c>
    </row>
    <row r="1005" spans="1:8" x14ac:dyDescent="0.25">
      <c r="A1005" s="6">
        <v>44626</v>
      </c>
      <c r="B1005" s="49">
        <v>0.11414555070178964</v>
      </c>
      <c r="C1005" s="49">
        <v>5.4341496658128985E-2</v>
      </c>
      <c r="D1005" s="49">
        <v>6.3926420264038053E-2</v>
      </c>
      <c r="E1005" s="49">
        <v>9.0770824999256636E-2</v>
      </c>
      <c r="F1005" s="49">
        <v>4.5182927862619918E-2</v>
      </c>
      <c r="G1005" s="49">
        <v>8.4456425513736944E-2</v>
      </c>
      <c r="H1005" s="49">
        <f>+CCB_CISS__2[[#This Row],[Indikator]]-SUM(CCB_CISS__2[[#This Row],[Pengemarkedet]:[Banksektoren]])</f>
        <v>-0.2245325445959909</v>
      </c>
    </row>
    <row r="1006" spans="1:8" x14ac:dyDescent="0.25">
      <c r="A1006" s="6">
        <v>44633</v>
      </c>
      <c r="B1006" s="49">
        <v>0.14123662256595024</v>
      </c>
      <c r="C1006" s="49">
        <v>5.8671047480795116E-2</v>
      </c>
      <c r="D1006" s="49">
        <v>7.1591197859257411E-2</v>
      </c>
      <c r="E1006" s="49">
        <v>9.3330205770312868E-2</v>
      </c>
      <c r="F1006" s="49">
        <v>5.7818093293639565E-2</v>
      </c>
      <c r="G1006" s="49">
        <v>0.10174592355624187</v>
      </c>
      <c r="H1006" s="49">
        <f>+CCB_CISS__2[[#This Row],[Indikator]]-SUM(CCB_CISS__2[[#This Row],[Pengemarkedet]:[Banksektoren]])</f>
        <v>-0.24191984539429659</v>
      </c>
    </row>
    <row r="1007" spans="1:8" x14ac:dyDescent="0.25">
      <c r="A1007" s="6">
        <v>44640</v>
      </c>
      <c r="B1007" s="49">
        <v>0.16080676109803643</v>
      </c>
      <c r="C1007" s="49">
        <v>5.9771909517506827E-2</v>
      </c>
      <c r="D1007" s="49">
        <v>7.3561231609634126E-2</v>
      </c>
      <c r="E1007" s="49">
        <v>0.10163716589666372</v>
      </c>
      <c r="F1007" s="49">
        <v>6.6599302036134067E-2</v>
      </c>
      <c r="G1007" s="49">
        <v>0.10646644176832988</v>
      </c>
      <c r="H1007" s="49">
        <f>+CCB_CISS__2[[#This Row],[Indikator]]-SUM(CCB_CISS__2[[#This Row],[Pengemarkedet]:[Banksektoren]])</f>
        <v>-0.24722928973023217</v>
      </c>
    </row>
    <row r="1008" spans="1:8" x14ac:dyDescent="0.25">
      <c r="A1008" s="6">
        <v>44647</v>
      </c>
      <c r="B1008" s="49">
        <v>0.16787326045808731</v>
      </c>
      <c r="C1008" s="49">
        <v>5.6567253482806196E-2</v>
      </c>
      <c r="D1008" s="49">
        <v>7.4340458525697331E-2</v>
      </c>
      <c r="E1008" s="49">
        <v>0.10042325599353054</v>
      </c>
      <c r="F1008" s="49">
        <v>6.1107255339214635E-2</v>
      </c>
      <c r="G1008" s="49">
        <v>0.1137902363389575</v>
      </c>
      <c r="H1008" s="49">
        <f>+CCB_CISS__2[[#This Row],[Indikator]]-SUM(CCB_CISS__2[[#This Row],[Pengemarkedet]:[Banksektoren]])</f>
        <v>-0.2383551992221189</v>
      </c>
    </row>
    <row r="1009" spans="1:8" x14ac:dyDescent="0.25">
      <c r="A1009" s="6">
        <v>44654</v>
      </c>
      <c r="B1009" s="49">
        <v>0.17904538141718926</v>
      </c>
      <c r="C1009" s="49">
        <v>5.4668072087159923E-2</v>
      </c>
      <c r="D1009" s="49">
        <v>7.4279153669253861E-2</v>
      </c>
      <c r="E1009" s="49">
        <v>0.10668272533940421</v>
      </c>
      <c r="F1009" s="49">
        <v>6.5311134399917398E-2</v>
      </c>
      <c r="G1009" s="49">
        <v>0.10865845790169482</v>
      </c>
      <c r="H1009" s="49">
        <f>+CCB_CISS__2[[#This Row],[Indikator]]-SUM(CCB_CISS__2[[#This Row],[Pengemarkedet]:[Banksektoren]])</f>
        <v>-0.23055416198024095</v>
      </c>
    </row>
    <row r="1010" spans="1:8" x14ac:dyDescent="0.25">
      <c r="A1010" s="6">
        <v>44661</v>
      </c>
      <c r="B1010" s="49">
        <v>0.16482868211003709</v>
      </c>
      <c r="C1010" s="49">
        <v>4.9970665480293094E-2</v>
      </c>
      <c r="D1010" s="49">
        <v>6.98614432296365E-2</v>
      </c>
      <c r="E1010" s="49">
        <v>0.10631901063195334</v>
      </c>
      <c r="F1010" s="49">
        <v>5.3146413798083311E-2</v>
      </c>
      <c r="G1010" s="49">
        <v>9.3437730829603993E-2</v>
      </c>
      <c r="H1010" s="49">
        <f>+CCB_CISS__2[[#This Row],[Indikator]]-SUM(CCB_CISS__2[[#This Row],[Pengemarkedet]:[Banksektoren]])</f>
        <v>-0.20790658185953315</v>
      </c>
    </row>
    <row r="1011" spans="1:8" x14ac:dyDescent="0.25">
      <c r="A1011" s="6">
        <v>44668</v>
      </c>
      <c r="B1011" s="49">
        <v>0.15338535686840885</v>
      </c>
      <c r="C1011" s="49">
        <v>5.1089795407095046E-2</v>
      </c>
      <c r="D1011" s="49">
        <v>6.7295821986789545E-2</v>
      </c>
      <c r="E1011" s="49">
        <v>9.5672323445982227E-2</v>
      </c>
      <c r="F1011" s="49">
        <v>4.729632108951437E-2</v>
      </c>
      <c r="G1011" s="49">
        <v>8.6700753578466599E-2</v>
      </c>
      <c r="H1011" s="49">
        <f>+CCB_CISS__2[[#This Row],[Indikator]]-SUM(CCB_CISS__2[[#This Row],[Pengemarkedet]:[Banksektoren]])</f>
        <v>-0.19466965863943894</v>
      </c>
    </row>
    <row r="1012" spans="1:8" x14ac:dyDescent="0.25">
      <c r="A1012" s="6">
        <v>44675</v>
      </c>
      <c r="B1012" s="49">
        <v>0.1598830508200117</v>
      </c>
      <c r="C1012" s="49">
        <v>5.5025845366484291E-2</v>
      </c>
      <c r="D1012" s="49">
        <v>6.5702095504086372E-2</v>
      </c>
      <c r="E1012" s="49">
        <v>9.7759447796179524E-2</v>
      </c>
      <c r="F1012" s="49">
        <v>5.4323113934636173E-2</v>
      </c>
      <c r="G1012" s="49">
        <v>8.9671464184441343E-2</v>
      </c>
      <c r="H1012" s="49">
        <f>+CCB_CISS__2[[#This Row],[Indikator]]-SUM(CCB_CISS__2[[#This Row],[Pengemarkedet]:[Banksektoren]])</f>
        <v>-0.20259891596581597</v>
      </c>
    </row>
    <row r="1013" spans="1:8" x14ac:dyDescent="0.25">
      <c r="A1013" s="6">
        <v>44682</v>
      </c>
      <c r="B1013" s="49">
        <v>0.16402753030675515</v>
      </c>
      <c r="C1013" s="49">
        <v>5.6331704839300195E-2</v>
      </c>
      <c r="D1013" s="49">
        <v>6.6048310259547813E-2</v>
      </c>
      <c r="E1013" s="49">
        <v>9.6472825817003754E-2</v>
      </c>
      <c r="F1013" s="49">
        <v>5.3243693147665888E-2</v>
      </c>
      <c r="G1013" s="49">
        <v>9.2426222243579367E-2</v>
      </c>
      <c r="H1013" s="49">
        <f>+CCB_CISS__2[[#This Row],[Indikator]]-SUM(CCB_CISS__2[[#This Row],[Pengemarkedet]:[Banksektoren]])</f>
        <v>-0.20049522600034186</v>
      </c>
    </row>
    <row r="1014" spans="1:8" x14ac:dyDescent="0.25">
      <c r="A1014" s="6">
        <v>44689</v>
      </c>
      <c r="B1014" s="49">
        <v>0.17474336200986126</v>
      </c>
      <c r="C1014" s="49">
        <v>5.8017830343238021E-2</v>
      </c>
      <c r="D1014" s="49">
        <v>6.7969404960689858E-2</v>
      </c>
      <c r="E1014" s="49">
        <v>9.3349228735215881E-2</v>
      </c>
      <c r="F1014" s="49">
        <v>6.0548787667822235E-2</v>
      </c>
      <c r="G1014" s="49">
        <v>9.8938466145940124E-2</v>
      </c>
      <c r="H1014" s="49">
        <f>+CCB_CISS__2[[#This Row],[Indikator]]-SUM(CCB_CISS__2[[#This Row],[Pengemarkedet]:[Banksektoren]])</f>
        <v>-0.20408035584304487</v>
      </c>
    </row>
    <row r="1015" spans="1:8" x14ac:dyDescent="0.25">
      <c r="A1015" s="6">
        <v>44696</v>
      </c>
      <c r="B1015" s="49">
        <v>0.19553574387618955</v>
      </c>
      <c r="C1015" s="49">
        <v>5.9995651873388317E-2</v>
      </c>
      <c r="D1015" s="49">
        <v>7.0472770766342507E-2</v>
      </c>
      <c r="E1015" s="49">
        <v>9.762515116418051E-2</v>
      </c>
      <c r="F1015" s="49">
        <v>6.7070823861346163E-2</v>
      </c>
      <c r="G1015" s="49">
        <v>0.11285248428144339</v>
      </c>
      <c r="H1015" s="49">
        <f>+CCB_CISS__2[[#This Row],[Indikator]]-SUM(CCB_CISS__2[[#This Row],[Pengemarkedet]:[Banksektoren]])</f>
        <v>-0.21248113807051133</v>
      </c>
    </row>
    <row r="1016" spans="1:8" x14ac:dyDescent="0.25">
      <c r="A1016" s="6">
        <v>44703</v>
      </c>
      <c r="B1016" s="49">
        <v>0.21901060104438827</v>
      </c>
      <c r="C1016" s="49">
        <v>6.6325358088780706E-2</v>
      </c>
      <c r="D1016" s="49">
        <v>7.8533745181870132E-2</v>
      </c>
      <c r="E1016" s="49">
        <v>0.10090904130022167</v>
      </c>
      <c r="F1016" s="49">
        <v>6.8237691724847033E-2</v>
      </c>
      <c r="G1016" s="49">
        <v>0.11567944164327129</v>
      </c>
      <c r="H1016" s="49">
        <f>+CCB_CISS__2[[#This Row],[Indikator]]-SUM(CCB_CISS__2[[#This Row],[Pengemarkedet]:[Banksektoren]])</f>
        <v>-0.21067467689460254</v>
      </c>
    </row>
    <row r="1017" spans="1:8" x14ac:dyDescent="0.25">
      <c r="A1017" s="6">
        <v>44710</v>
      </c>
      <c r="B1017" s="49">
        <v>0.20608176628554925</v>
      </c>
      <c r="C1017" s="49">
        <v>6.5316829200141868E-2</v>
      </c>
      <c r="D1017" s="49">
        <v>7.2251482643237164E-2</v>
      </c>
      <c r="E1017" s="49">
        <v>8.9175534976570131E-2</v>
      </c>
      <c r="F1017" s="49">
        <v>6.3513663480239443E-2</v>
      </c>
      <c r="G1017" s="49">
        <v>0.1040907546498417</v>
      </c>
      <c r="H1017" s="49">
        <f>+CCB_CISS__2[[#This Row],[Indikator]]-SUM(CCB_CISS__2[[#This Row],[Pengemarkedet]:[Banksektoren]])</f>
        <v>-0.18826649866448103</v>
      </c>
    </row>
    <row r="1018" spans="1:8" x14ac:dyDescent="0.25">
      <c r="A1018" s="6">
        <v>44717</v>
      </c>
      <c r="B1018" s="49">
        <v>0.21940756763837913</v>
      </c>
      <c r="C1018" s="49">
        <v>6.9324002245952074E-2</v>
      </c>
      <c r="D1018" s="49">
        <v>7.7211498729169395E-2</v>
      </c>
      <c r="E1018" s="49">
        <v>0.10001166735086081</v>
      </c>
      <c r="F1018" s="49">
        <v>5.9161468773509869E-2</v>
      </c>
      <c r="G1018" s="49">
        <v>0.10413206444324707</v>
      </c>
      <c r="H1018" s="49">
        <f>+CCB_CISS__2[[#This Row],[Indikator]]-SUM(CCB_CISS__2[[#This Row],[Pengemarkedet]:[Banksektoren]])</f>
        <v>-0.19043313390436009</v>
      </c>
    </row>
    <row r="1019" spans="1:8" x14ac:dyDescent="0.25">
      <c r="A1019" s="6">
        <v>44724</v>
      </c>
      <c r="B1019" s="49">
        <v>0.2243557065088794</v>
      </c>
      <c r="C1019" s="49">
        <v>7.1605660862050891E-2</v>
      </c>
      <c r="D1019" s="49">
        <v>7.7490730657445245E-2</v>
      </c>
      <c r="E1019" s="49">
        <v>0.10733359155511185</v>
      </c>
      <c r="F1019" s="49">
        <v>5.5154236634884106E-2</v>
      </c>
      <c r="G1019" s="49">
        <v>0.10179762999849487</v>
      </c>
      <c r="H1019" s="49">
        <f>+CCB_CISS__2[[#This Row],[Indikator]]-SUM(CCB_CISS__2[[#This Row],[Pengemarkedet]:[Banksektoren]])</f>
        <v>-0.18902614319910757</v>
      </c>
    </row>
    <row r="1020" spans="1:8" x14ac:dyDescent="0.25">
      <c r="A1020" s="6">
        <v>44731</v>
      </c>
      <c r="B1020" s="49">
        <v>0.2439375800688634</v>
      </c>
      <c r="C1020" s="49">
        <v>7.6147176214658843E-2</v>
      </c>
      <c r="D1020" s="49">
        <v>8.1034857484514902E-2</v>
      </c>
      <c r="E1020" s="49">
        <v>0.1114910114914561</v>
      </c>
      <c r="F1020" s="49">
        <v>6.2906322204896836E-2</v>
      </c>
      <c r="G1020" s="49">
        <v>0.10545598898154411</v>
      </c>
      <c r="H1020" s="49">
        <f>+CCB_CISS__2[[#This Row],[Indikator]]-SUM(CCB_CISS__2[[#This Row],[Pengemarkedet]:[Banksektoren]])</f>
        <v>-0.1930977763082074</v>
      </c>
    </row>
    <row r="1021" spans="1:8" x14ac:dyDescent="0.25">
      <c r="A1021" s="6">
        <v>44738</v>
      </c>
      <c r="B1021" s="49">
        <v>0.26759515920853633</v>
      </c>
      <c r="C1021" s="49">
        <v>8.1250076839669783E-2</v>
      </c>
      <c r="D1021" s="49">
        <v>9.0671075794164335E-2</v>
      </c>
      <c r="E1021" s="49">
        <v>0.12062265384983736</v>
      </c>
      <c r="F1021" s="49">
        <v>5.4913135851263992E-2</v>
      </c>
      <c r="G1021" s="49">
        <v>0.11752958242829314</v>
      </c>
      <c r="H1021" s="49">
        <f>+CCB_CISS__2[[#This Row],[Indikator]]-SUM(CCB_CISS__2[[#This Row],[Pengemarkedet]:[Banksektoren]])</f>
        <v>-0.19739136555469233</v>
      </c>
    </row>
    <row r="1022" spans="1:8" x14ac:dyDescent="0.25">
      <c r="A1022" s="6">
        <v>44745</v>
      </c>
      <c r="B1022" s="49">
        <v>0.27083718019160202</v>
      </c>
      <c r="C1022" s="49">
        <v>8.2922052379467523E-2</v>
      </c>
      <c r="D1022" s="49">
        <v>9.0630296360772203E-2</v>
      </c>
      <c r="E1022" s="49">
        <v>0.11083185744127284</v>
      </c>
      <c r="F1022" s="49">
        <v>5.1268438203410427E-2</v>
      </c>
      <c r="G1022" s="49">
        <v>0.12330807105354387</v>
      </c>
      <c r="H1022" s="49">
        <f>+CCB_CISS__2[[#This Row],[Indikator]]-SUM(CCB_CISS__2[[#This Row],[Pengemarkedet]:[Banksektoren]])</f>
        <v>-0.18812353524686481</v>
      </c>
    </row>
    <row r="1023" spans="1:8" x14ac:dyDescent="0.25">
      <c r="A1023" s="6">
        <v>44752</v>
      </c>
      <c r="B1023" s="49">
        <v>0.26975223029657547</v>
      </c>
      <c r="C1023" s="49">
        <v>8.4774853862743096E-2</v>
      </c>
      <c r="D1023" s="49">
        <v>9.6746757788793852E-2</v>
      </c>
      <c r="E1023" s="49">
        <v>9.6379905550688955E-2</v>
      </c>
      <c r="F1023" s="49">
        <v>5.1060246103442307E-2</v>
      </c>
      <c r="G1023" s="49">
        <v>0.12127070868023225</v>
      </c>
      <c r="H1023" s="49">
        <f>+CCB_CISS__2[[#This Row],[Indikator]]-SUM(CCB_CISS__2[[#This Row],[Pengemarkedet]:[Banksektoren]])</f>
        <v>-0.18048024168932497</v>
      </c>
    </row>
    <row r="1024" spans="1:8" x14ac:dyDescent="0.25">
      <c r="A1024" s="6">
        <v>44759</v>
      </c>
      <c r="B1024" s="49">
        <v>0.24709699389205872</v>
      </c>
      <c r="C1024" s="49">
        <v>8.1679438948351044E-2</v>
      </c>
      <c r="D1024" s="49">
        <v>9.275817744683168E-2</v>
      </c>
      <c r="E1024" s="49">
        <v>9.024818315233965E-2</v>
      </c>
      <c r="F1024" s="49">
        <v>3.9233424431950298E-2</v>
      </c>
      <c r="G1024" s="49">
        <v>0.11138447035452255</v>
      </c>
      <c r="H1024" s="49">
        <f>+CCB_CISS__2[[#This Row],[Indikator]]-SUM(CCB_CISS__2[[#This Row],[Pengemarkedet]:[Banksektoren]])</f>
        <v>-0.1682067004419365</v>
      </c>
    </row>
    <row r="1025" spans="1:8" x14ac:dyDescent="0.25">
      <c r="A1025" s="6">
        <v>44766</v>
      </c>
      <c r="B1025" s="49">
        <v>0.25212074302344201</v>
      </c>
      <c r="C1025" s="49">
        <v>8.5281459298098591E-2</v>
      </c>
      <c r="D1025" s="49">
        <v>9.4070290528468339E-2</v>
      </c>
      <c r="E1025" s="49">
        <v>8.926661287492306E-2</v>
      </c>
      <c r="F1025" s="49">
        <v>4.7389949913287162E-2</v>
      </c>
      <c r="G1025" s="49">
        <v>0.11392537915637999</v>
      </c>
      <c r="H1025" s="49">
        <f>+CCB_CISS__2[[#This Row],[Indikator]]-SUM(CCB_CISS__2[[#This Row],[Pengemarkedet]:[Banksektoren]])</f>
        <v>-0.17781294874771514</v>
      </c>
    </row>
    <row r="1026" spans="1:8" x14ac:dyDescent="0.25">
      <c r="A1026" s="6">
        <v>44773</v>
      </c>
      <c r="B1026" s="49">
        <v>0.24147458864579663</v>
      </c>
      <c r="C1026" s="49">
        <v>8.5673043923362557E-2</v>
      </c>
      <c r="D1026" s="49">
        <v>9.2274970615487284E-2</v>
      </c>
      <c r="E1026" s="49">
        <v>8.7198019179099265E-2</v>
      </c>
      <c r="F1026" s="49">
        <v>4.9703027966642929E-2</v>
      </c>
      <c r="G1026" s="49">
        <v>0.10364889274968241</v>
      </c>
      <c r="H1026" s="49">
        <f>+CCB_CISS__2[[#This Row],[Indikator]]-SUM(CCB_CISS__2[[#This Row],[Pengemarkedet]:[Banksektoren]])</f>
        <v>-0.17702336578847783</v>
      </c>
    </row>
    <row r="1027" spans="1:8" x14ac:dyDescent="0.25">
      <c r="A1027" s="6">
        <v>44780</v>
      </c>
      <c r="B1027" s="49">
        <v>0.24449819830149344</v>
      </c>
      <c r="C1027" s="49">
        <v>8.7244744224212828E-2</v>
      </c>
      <c r="D1027" s="49">
        <v>9.3201428198449149E-2</v>
      </c>
      <c r="E1027" s="49">
        <v>9.4876753490013302E-2</v>
      </c>
      <c r="F1027" s="49">
        <v>4.9005243065193625E-2</v>
      </c>
      <c r="G1027" s="49">
        <v>0.10248810576547697</v>
      </c>
      <c r="H1027" s="49">
        <f>+CCB_CISS__2[[#This Row],[Indikator]]-SUM(CCB_CISS__2[[#This Row],[Pengemarkedet]:[Banksektoren]])</f>
        <v>-0.18231807644185238</v>
      </c>
    </row>
    <row r="1028" spans="1:8" x14ac:dyDescent="0.25">
      <c r="A1028" s="6">
        <v>44787</v>
      </c>
      <c r="B1028" s="49">
        <v>0.23476492301827426</v>
      </c>
      <c r="C1028" s="49">
        <v>8.4786579638344114E-2</v>
      </c>
      <c r="D1028" s="49">
        <v>9.1788736743811425E-2</v>
      </c>
      <c r="E1028" s="49">
        <v>9.1779051398875822E-2</v>
      </c>
      <c r="F1028" s="49">
        <v>4.8955703864253255E-2</v>
      </c>
      <c r="G1028" s="49">
        <v>9.7507433654519138E-2</v>
      </c>
      <c r="H1028" s="49">
        <f>+CCB_CISS__2[[#This Row],[Indikator]]-SUM(CCB_CISS__2[[#This Row],[Pengemarkedet]:[Banksektoren]])</f>
        <v>-0.18005258228152951</v>
      </c>
    </row>
    <row r="1029" spans="1:8" x14ac:dyDescent="0.25">
      <c r="A1029" s="6">
        <v>44794</v>
      </c>
      <c r="B1029" s="49">
        <v>0.22198334816339488</v>
      </c>
      <c r="C1029" s="49">
        <v>8.2684354367461493E-2</v>
      </c>
      <c r="D1029" s="49">
        <v>9.0236908009011615E-2</v>
      </c>
      <c r="E1029" s="49">
        <v>8.8382475898604582E-2</v>
      </c>
      <c r="F1029" s="49">
        <v>4.8681090183070486E-2</v>
      </c>
      <c r="G1029" s="49">
        <v>9.181111948039164E-2</v>
      </c>
      <c r="H1029" s="49">
        <f>+CCB_CISS__2[[#This Row],[Indikator]]-SUM(CCB_CISS__2[[#This Row],[Pengemarkedet]:[Banksektoren]])</f>
        <v>-0.17981259977514491</v>
      </c>
    </row>
    <row r="1030" spans="1:8" x14ac:dyDescent="0.25">
      <c r="A1030" s="6">
        <v>44801</v>
      </c>
      <c r="B1030" s="49">
        <v>0.22687210609977385</v>
      </c>
      <c r="C1030" s="49">
        <v>8.4712622231408324E-2</v>
      </c>
      <c r="D1030" s="49">
        <v>9.0991323472919092E-2</v>
      </c>
      <c r="E1030" s="49">
        <v>8.9707478118785877E-2</v>
      </c>
      <c r="F1030" s="49">
        <v>4.9421596515805404E-2</v>
      </c>
      <c r="G1030" s="49">
        <v>9.942745462622149E-2</v>
      </c>
      <c r="H1030" s="49">
        <f>+CCB_CISS__2[[#This Row],[Indikator]]-SUM(CCB_CISS__2[[#This Row],[Pengemarkedet]:[Banksektoren]])</f>
        <v>-0.18738836886536633</v>
      </c>
    </row>
    <row r="1031" spans="1:8" x14ac:dyDescent="0.25">
      <c r="A1031" s="6">
        <v>44808</v>
      </c>
      <c r="B1031" s="49">
        <v>0.23327715205316246</v>
      </c>
      <c r="C1031" s="49">
        <v>8.7757912085930562E-2</v>
      </c>
      <c r="D1031" s="49">
        <v>9.1570269812592503E-2</v>
      </c>
      <c r="E1031" s="49">
        <v>9.131801267149571E-2</v>
      </c>
      <c r="F1031" s="49">
        <v>5.1128294716563341E-2</v>
      </c>
      <c r="G1031" s="49">
        <v>0.10377713428487663</v>
      </c>
      <c r="H1031" s="49">
        <f>+CCB_CISS__2[[#This Row],[Indikator]]-SUM(CCB_CISS__2[[#This Row],[Pengemarkedet]:[Banksektoren]])</f>
        <v>-0.19227447151829624</v>
      </c>
    </row>
    <row r="1032" spans="1:8" x14ac:dyDescent="0.25">
      <c r="A1032" s="6">
        <v>44815</v>
      </c>
      <c r="B1032" s="49">
        <v>0.23907420319175871</v>
      </c>
      <c r="C1032" s="49">
        <v>9.1154355249042557E-2</v>
      </c>
      <c r="D1032" s="49">
        <v>9.2475209214321688E-2</v>
      </c>
      <c r="E1032" s="49">
        <v>8.9124751504232061E-2</v>
      </c>
      <c r="F1032" s="49">
        <v>5.1074009644477954E-2</v>
      </c>
      <c r="G1032" s="49">
        <v>0.10913920443071484</v>
      </c>
      <c r="H1032" s="49">
        <f>+CCB_CISS__2[[#This Row],[Indikator]]-SUM(CCB_CISS__2[[#This Row],[Pengemarkedet]:[Banksektoren]])</f>
        <v>-0.19389332685103039</v>
      </c>
    </row>
    <row r="1033" spans="1:8" x14ac:dyDescent="0.25">
      <c r="A1033" s="6">
        <v>44822</v>
      </c>
      <c r="B1033" s="49">
        <v>0.23578097931225817</v>
      </c>
      <c r="C1033" s="49">
        <v>9.0907152506286393E-2</v>
      </c>
      <c r="D1033" s="49">
        <v>8.9892457675654611E-2</v>
      </c>
      <c r="E1033" s="49">
        <v>9.3849751875517959E-2</v>
      </c>
      <c r="F1033" s="49">
        <v>5.1772329449713279E-2</v>
      </c>
      <c r="G1033" s="49">
        <v>0.10151108063112589</v>
      </c>
      <c r="H1033" s="49">
        <f>+CCB_CISS__2[[#This Row],[Indikator]]-SUM(CCB_CISS__2[[#This Row],[Pengemarkedet]:[Banksektoren]])</f>
        <v>-0.19215179282604</v>
      </c>
    </row>
    <row r="1034" spans="1:8" x14ac:dyDescent="0.25">
      <c r="A1034" s="6">
        <v>44829</v>
      </c>
      <c r="B1034" s="49">
        <v>0.26071417785901585</v>
      </c>
      <c r="C1034" s="49">
        <v>9.48725502400833E-2</v>
      </c>
      <c r="D1034" s="49">
        <v>9.5121554214715909E-2</v>
      </c>
      <c r="E1034" s="49">
        <v>0.103318948894493</v>
      </c>
      <c r="F1034" s="49">
        <v>6.2858297313974243E-2</v>
      </c>
      <c r="G1034" s="49">
        <v>0.11009309131539272</v>
      </c>
      <c r="H1034" s="49">
        <f>+CCB_CISS__2[[#This Row],[Indikator]]-SUM(CCB_CISS__2[[#This Row],[Pengemarkedet]:[Banksektoren]])</f>
        <v>-0.20555026411964328</v>
      </c>
    </row>
    <row r="1035" spans="1:8" x14ac:dyDescent="0.25">
      <c r="A1035" s="6">
        <v>44836</v>
      </c>
      <c r="B1035" s="49">
        <v>0.2572455448348962</v>
      </c>
      <c r="C1035" s="49">
        <v>9.0774304963970681E-2</v>
      </c>
      <c r="D1035" s="49">
        <v>9.504849635386925E-2</v>
      </c>
      <c r="E1035" s="49">
        <v>9.9659202148729822E-2</v>
      </c>
      <c r="F1035" s="49">
        <v>6.4830787143541388E-2</v>
      </c>
      <c r="G1035" s="49">
        <v>0.10479196604553123</v>
      </c>
      <c r="H1035" s="49">
        <f>+CCB_CISS__2[[#This Row],[Indikator]]-SUM(CCB_CISS__2[[#This Row],[Pengemarkedet]:[Banksektoren]])</f>
        <v>-0.19785921182074623</v>
      </c>
    </row>
    <row r="1036" spans="1:8" x14ac:dyDescent="0.25">
      <c r="A1036" s="6">
        <v>44843</v>
      </c>
      <c r="B1036" s="49">
        <v>0.28387963459398396</v>
      </c>
      <c r="C1036" s="49">
        <v>9.3797585336910461E-2</v>
      </c>
      <c r="D1036" s="49">
        <v>9.9749780288846512E-2</v>
      </c>
      <c r="E1036" s="49">
        <v>0.10989031236428581</v>
      </c>
      <c r="F1036" s="49">
        <v>7.819839415305288E-2</v>
      </c>
      <c r="G1036" s="49">
        <v>0.11006733419906847</v>
      </c>
      <c r="H1036" s="49">
        <f>+CCB_CISS__2[[#This Row],[Indikator]]-SUM(CCB_CISS__2[[#This Row],[Pengemarkedet]:[Banksektoren]])</f>
        <v>-0.20782377174818017</v>
      </c>
    </row>
    <row r="1037" spans="1:8" x14ac:dyDescent="0.25">
      <c r="A1037" s="6">
        <v>44850</v>
      </c>
      <c r="B1037" s="49">
        <v>0.30563501960019723</v>
      </c>
      <c r="C1037" s="49">
        <v>9.4236640073172867E-2</v>
      </c>
      <c r="D1037" s="49">
        <v>0.10372911008985601</v>
      </c>
      <c r="E1037" s="49">
        <v>0.10855058614609506</v>
      </c>
      <c r="F1037" s="49">
        <v>7.9316263009631974E-2</v>
      </c>
      <c r="G1037" s="49">
        <v>0.12332260178400892</v>
      </c>
      <c r="H1037" s="49">
        <f>+CCB_CISS__2[[#This Row],[Indikator]]-SUM(CCB_CISS__2[[#This Row],[Pengemarkedet]:[Banksektoren]])</f>
        <v>-0.20352018150256757</v>
      </c>
    </row>
    <row r="1038" spans="1:8" x14ac:dyDescent="0.25">
      <c r="A1038" s="6">
        <v>44857</v>
      </c>
      <c r="B1038" s="49">
        <v>0.29309693905512957</v>
      </c>
      <c r="C1038" s="49">
        <v>8.9282186719567835E-2</v>
      </c>
      <c r="D1038" s="49">
        <v>9.8668705197318102E-2</v>
      </c>
      <c r="E1038" s="49">
        <v>0.1015484647050361</v>
      </c>
      <c r="F1038" s="49">
        <v>6.9796412676891795E-2</v>
      </c>
      <c r="G1038" s="49">
        <v>0.11453671422483939</v>
      </c>
      <c r="H1038" s="49">
        <f>+CCB_CISS__2[[#This Row],[Indikator]]-SUM(CCB_CISS__2[[#This Row],[Pengemarkedet]:[Banksektoren]])</f>
        <v>-0.18073554446852369</v>
      </c>
    </row>
    <row r="1039" spans="1:8" x14ac:dyDescent="0.25">
      <c r="A1039" s="6">
        <v>44864</v>
      </c>
      <c r="B1039" s="49">
        <v>0.31574536341233922</v>
      </c>
      <c r="C1039" s="49">
        <v>9.3961540451698411E-2</v>
      </c>
      <c r="D1039" s="49">
        <v>0.10072338948634367</v>
      </c>
      <c r="E1039" s="49">
        <v>0.1048393235154102</v>
      </c>
      <c r="F1039" s="49">
        <v>7.3924336738313487E-2</v>
      </c>
      <c r="G1039" s="49">
        <v>0.12212084990945607</v>
      </c>
      <c r="H1039" s="49">
        <f>+CCB_CISS__2[[#This Row],[Indikator]]-SUM(CCB_CISS__2[[#This Row],[Pengemarkedet]:[Banksektoren]])</f>
        <v>-0.17982407668888262</v>
      </c>
    </row>
    <row r="1040" spans="1:8" x14ac:dyDescent="0.25">
      <c r="A1040" s="6">
        <v>44871</v>
      </c>
      <c r="B1040" s="49">
        <v>0.31104162109917932</v>
      </c>
      <c r="C1040" s="49">
        <v>9.0012244595579091E-2</v>
      </c>
      <c r="D1040" s="49">
        <v>9.6468430240561981E-2</v>
      </c>
      <c r="E1040" s="49">
        <v>9.9745880350392141E-2</v>
      </c>
      <c r="F1040" s="49">
        <v>6.6438720107498628E-2</v>
      </c>
      <c r="G1040" s="49">
        <v>0.12182352548032691</v>
      </c>
      <c r="H1040" s="49">
        <f>+CCB_CISS__2[[#This Row],[Indikator]]-SUM(CCB_CISS__2[[#This Row],[Pengemarkedet]:[Banksektoren]])</f>
        <v>-0.16344717967517941</v>
      </c>
    </row>
    <row r="1041" spans="1:8" x14ac:dyDescent="0.25">
      <c r="A1041" s="6">
        <v>44878</v>
      </c>
      <c r="B1041" s="49">
        <v>0.32609664491098439</v>
      </c>
      <c r="C1041" s="49">
        <v>9.3390830586143309E-2</v>
      </c>
      <c r="D1041" s="49">
        <v>9.7743912111823969E-2</v>
      </c>
      <c r="E1041" s="49">
        <v>0.10141285830131261</v>
      </c>
      <c r="F1041" s="49">
        <v>7.4974993590945962E-2</v>
      </c>
      <c r="G1041" s="49">
        <v>0.11808178019981901</v>
      </c>
      <c r="H1041" s="49">
        <f>+CCB_CISS__2[[#This Row],[Indikator]]-SUM(CCB_CISS__2[[#This Row],[Pengemarkedet]:[Banksektoren]])</f>
        <v>-0.15950772987906048</v>
      </c>
    </row>
    <row r="1042" spans="1:8" x14ac:dyDescent="0.25">
      <c r="A1042" s="6">
        <v>44885</v>
      </c>
      <c r="B1042" s="49">
        <v>0.3131792585422119</v>
      </c>
      <c r="C1042" s="49">
        <v>9.0955455374645916E-2</v>
      </c>
      <c r="D1042" s="49">
        <v>9.2675120375673631E-2</v>
      </c>
      <c r="E1042" s="49">
        <v>9.2413526472154284E-2</v>
      </c>
      <c r="F1042" s="49">
        <v>7.4107658472124902E-2</v>
      </c>
      <c r="G1042" s="49">
        <v>0.11157902412842628</v>
      </c>
      <c r="H1042" s="49">
        <f>+CCB_CISS__2[[#This Row],[Indikator]]-SUM(CCB_CISS__2[[#This Row],[Pengemarkedet]:[Banksektoren]])</f>
        <v>-0.14855152628081314</v>
      </c>
    </row>
    <row r="1043" spans="1:8" x14ac:dyDescent="0.25">
      <c r="A1043" s="6">
        <v>44892</v>
      </c>
      <c r="B1043" s="49">
        <v>0.27931752243830887</v>
      </c>
      <c r="C1043" s="49">
        <v>8.4206310060946754E-2</v>
      </c>
      <c r="D1043" s="49">
        <v>8.5831769462760096E-2</v>
      </c>
      <c r="E1043" s="49">
        <v>8.0460398690289106E-2</v>
      </c>
      <c r="F1043" s="49">
        <v>6.4436197890859748E-2</v>
      </c>
      <c r="G1043" s="49">
        <v>9.7841746414352559E-2</v>
      </c>
      <c r="H1043" s="49">
        <f>+CCB_CISS__2[[#This Row],[Indikator]]-SUM(CCB_CISS__2[[#This Row],[Pengemarkedet]:[Banksektoren]])</f>
        <v>-0.13345890008089939</v>
      </c>
    </row>
    <row r="1044" spans="1:8" x14ac:dyDescent="0.25">
      <c r="A1044" s="6">
        <v>44899</v>
      </c>
      <c r="B1044" s="49">
        <v>0.24710023997638939</v>
      </c>
      <c r="C1044" s="49">
        <v>7.9271606351378837E-2</v>
      </c>
      <c r="D1044" s="49">
        <v>8.1893284228898078E-2</v>
      </c>
      <c r="E1044" s="49">
        <v>6.9744508719782522E-2</v>
      </c>
      <c r="F1044" s="49">
        <v>6.0422537765791311E-2</v>
      </c>
      <c r="G1044" s="49">
        <v>8.2512153279447137E-2</v>
      </c>
      <c r="H1044" s="49">
        <f>+CCB_CISS__2[[#This Row],[Indikator]]-SUM(CCB_CISS__2[[#This Row],[Pengemarkedet]:[Banksektoren]])</f>
        <v>-0.12674385036890848</v>
      </c>
    </row>
    <row r="1045" spans="1:8" x14ac:dyDescent="0.25">
      <c r="A1045" s="6">
        <v>44906</v>
      </c>
      <c r="B1045" s="49">
        <v>0.18473127060940353</v>
      </c>
      <c r="C1045" s="49">
        <v>6.6008368086495794E-2</v>
      </c>
      <c r="D1045" s="49">
        <v>7.1827369479817993E-2</v>
      </c>
      <c r="E1045" s="49">
        <v>5.345597450118636E-2</v>
      </c>
      <c r="F1045" s="49">
        <v>3.8783086627543803E-2</v>
      </c>
      <c r="G1045" s="49">
        <v>6.3662056779909812E-2</v>
      </c>
      <c r="H1045" s="49">
        <f>+CCB_CISS__2[[#This Row],[Indikator]]-SUM(CCB_CISS__2[[#This Row],[Pengemarkedet]:[Banksektoren]])</f>
        <v>-0.10900558486555023</v>
      </c>
    </row>
    <row r="1046" spans="1:8" x14ac:dyDescent="0.25">
      <c r="A1046" s="6">
        <v>44913</v>
      </c>
      <c r="B1046" s="49">
        <v>0.18143924137756809</v>
      </c>
      <c r="C1046" s="49">
        <v>6.4862495628407027E-2</v>
      </c>
      <c r="D1046" s="49">
        <v>7.6571525429600745E-2</v>
      </c>
      <c r="E1046" s="49">
        <v>6.0581509794747197E-2</v>
      </c>
      <c r="F1046" s="49">
        <v>4.0362346509633468E-2</v>
      </c>
      <c r="G1046" s="49">
        <v>6.6359011555539027E-2</v>
      </c>
      <c r="H1046" s="49">
        <f>+CCB_CISS__2[[#This Row],[Indikator]]-SUM(CCB_CISS__2[[#This Row],[Pengemarkedet]:[Banksektoren]])</f>
        <v>-0.12729764754035941</v>
      </c>
    </row>
    <row r="1047" spans="1:8" x14ac:dyDescent="0.25">
      <c r="A1047" s="6">
        <v>44920</v>
      </c>
      <c r="B1047" s="49">
        <v>0.15856503160565028</v>
      </c>
      <c r="C1047" s="49">
        <v>5.687111891806941E-2</v>
      </c>
      <c r="D1047" s="49">
        <v>7.2775437301412921E-2</v>
      </c>
      <c r="E1047" s="49">
        <v>5.3256594839303388E-2</v>
      </c>
      <c r="F1047" s="49">
        <v>3.6694439025570853E-2</v>
      </c>
      <c r="G1047" s="49">
        <v>6.609133709446062E-2</v>
      </c>
      <c r="H1047" s="49">
        <f>+CCB_CISS__2[[#This Row],[Indikator]]-SUM(CCB_CISS__2[[#This Row],[Pengemarkedet]:[Banksektoren]])</f>
        <v>-0.12712389557316695</v>
      </c>
    </row>
    <row r="1048" spans="1:8" x14ac:dyDescent="0.25">
      <c r="A1048" s="6">
        <v>44927</v>
      </c>
      <c r="B1048" s="49">
        <v>0.13041782484789163</v>
      </c>
      <c r="C1048" s="49">
        <v>4.8986949609185218E-2</v>
      </c>
      <c r="D1048" s="49">
        <v>6.3421390510796358E-2</v>
      </c>
      <c r="E1048" s="49">
        <v>4.4153730999568451E-2</v>
      </c>
      <c r="F1048" s="49">
        <v>2.6760830027586821E-2</v>
      </c>
      <c r="G1048" s="49">
        <v>6.2744638201366831E-2</v>
      </c>
      <c r="H1048" s="49">
        <f>+CCB_CISS__2[[#This Row],[Indikator]]-SUM(CCB_CISS__2[[#This Row],[Pengemarkedet]:[Banksektoren]])</f>
        <v>-0.11564971450061204</v>
      </c>
    </row>
    <row r="1049" spans="1:8" x14ac:dyDescent="0.25">
      <c r="A1049" s="6">
        <v>44934</v>
      </c>
      <c r="B1049" s="49">
        <v>0.13633986382854033</v>
      </c>
      <c r="C1049" s="49">
        <v>5.2889092706815612E-2</v>
      </c>
      <c r="D1049" s="49">
        <v>6.5807469274541244E-2</v>
      </c>
      <c r="E1049" s="49">
        <v>4.63350716370678E-2</v>
      </c>
      <c r="F1049" s="49">
        <v>3.575649717719008E-2</v>
      </c>
      <c r="G1049" s="49">
        <v>6.8576633967080483E-2</v>
      </c>
      <c r="H1049" s="49">
        <f>+CCB_CISS__2[[#This Row],[Indikator]]-SUM(CCB_CISS__2[[#This Row],[Pengemarkedet]:[Banksektoren]])</f>
        <v>-0.13302490093415489</v>
      </c>
    </row>
    <row r="1050" spans="1:8" x14ac:dyDescent="0.25">
      <c r="A1050" s="6">
        <v>44941</v>
      </c>
      <c r="B1050" s="49">
        <v>0.11521235090228822</v>
      </c>
      <c r="C1050" s="49">
        <v>4.8757477155190042E-2</v>
      </c>
      <c r="D1050" s="49">
        <v>6.0311270425905117E-2</v>
      </c>
      <c r="E1050" s="49">
        <v>3.8698418751135291E-2</v>
      </c>
      <c r="F1050" s="49">
        <v>3.3227048400918634E-2</v>
      </c>
      <c r="G1050" s="49">
        <v>6.2692904291047291E-2</v>
      </c>
      <c r="H1050" s="49">
        <f>+CCB_CISS__2[[#This Row],[Indikator]]-SUM(CCB_CISS__2[[#This Row],[Pengemarkedet]:[Banksektoren]])</f>
        <v>-0.12847476812190817</v>
      </c>
    </row>
    <row r="1051" spans="1:8" x14ac:dyDescent="0.25">
      <c r="A1051" s="6">
        <v>44948</v>
      </c>
      <c r="B1051" s="49">
        <v>0.11218165239564441</v>
      </c>
      <c r="C1051" s="49">
        <v>5.2328197218381334E-2</v>
      </c>
      <c r="D1051" s="49">
        <v>5.9815137468482486E-2</v>
      </c>
      <c r="E1051" s="49">
        <v>4.1817521923489892E-2</v>
      </c>
      <c r="F1051" s="49">
        <v>3.4910940411900418E-2</v>
      </c>
      <c r="G1051" s="49">
        <v>5.7031465302069109E-2</v>
      </c>
      <c r="H1051" s="49">
        <f>+CCB_CISS__2[[#This Row],[Indikator]]-SUM(CCB_CISS__2[[#This Row],[Pengemarkedet]:[Banksektoren]])</f>
        <v>-0.13372160992867882</v>
      </c>
    </row>
    <row r="1052" spans="1:8" x14ac:dyDescent="0.25">
      <c r="A1052" s="6">
        <v>44955</v>
      </c>
      <c r="B1052" s="49">
        <v>0.11607584743583658</v>
      </c>
      <c r="C1052" s="49">
        <v>5.6484755361309334E-2</v>
      </c>
      <c r="D1052" s="49">
        <v>6.4804647323699532E-2</v>
      </c>
      <c r="E1052" s="49">
        <v>4.6390715252947946E-2</v>
      </c>
      <c r="F1052" s="49">
        <v>3.7881784001200812E-2</v>
      </c>
      <c r="G1052" s="49">
        <v>6.0427451315302472E-2</v>
      </c>
      <c r="H1052" s="49">
        <f>+CCB_CISS__2[[#This Row],[Indikator]]-SUM(CCB_CISS__2[[#This Row],[Pengemarkedet]:[Banksektoren]])</f>
        <v>-0.1499135058186235</v>
      </c>
    </row>
    <row r="1053" spans="1:8" x14ac:dyDescent="0.25">
      <c r="A1053" s="6">
        <v>44962</v>
      </c>
      <c r="B1053" s="49">
        <v>0.12056026253402934</v>
      </c>
      <c r="C1053" s="49">
        <v>5.9258079734710693E-2</v>
      </c>
      <c r="D1053" s="49">
        <v>6.6579497343080968E-2</v>
      </c>
      <c r="E1053" s="49">
        <v>5.6941724499133692E-2</v>
      </c>
      <c r="F1053" s="49">
        <v>4.3121255671804942E-2</v>
      </c>
      <c r="G1053" s="49">
        <v>6.3808045020578213E-2</v>
      </c>
      <c r="H1053" s="49">
        <f>+CCB_CISS__2[[#This Row],[Indikator]]-SUM(CCB_CISS__2[[#This Row],[Pengemarkedet]:[Banksektoren]])</f>
        <v>-0.16914833973527915</v>
      </c>
    </row>
    <row r="1054" spans="1:8" x14ac:dyDescent="0.25">
      <c r="A1054" s="6">
        <v>44969</v>
      </c>
      <c r="B1054" s="49">
        <v>0.11354835112216824</v>
      </c>
      <c r="C1054" s="49">
        <v>6.0162992884201481E-2</v>
      </c>
      <c r="D1054" s="49">
        <v>6.6075103288747175E-2</v>
      </c>
      <c r="E1054" s="49">
        <v>5.653220323086669E-2</v>
      </c>
      <c r="F1054" s="49">
        <v>4.1257835710418876E-2</v>
      </c>
      <c r="G1054" s="49">
        <v>6.1658261107429523E-2</v>
      </c>
      <c r="H1054" s="49">
        <f>+CCB_CISS__2[[#This Row],[Indikator]]-SUM(CCB_CISS__2[[#This Row],[Pengemarkedet]:[Banksektoren]])</f>
        <v>-0.17213804509949551</v>
      </c>
    </row>
    <row r="1055" spans="1:8" x14ac:dyDescent="0.25">
      <c r="A1055" s="6">
        <v>44976</v>
      </c>
      <c r="B1055" s="49">
        <v>0.10903676700308199</v>
      </c>
      <c r="C1055" s="49">
        <v>5.7319489836240752E-2</v>
      </c>
      <c r="D1055" s="49">
        <v>6.5691707612846317E-2</v>
      </c>
      <c r="E1055" s="49">
        <v>6.1394886818453683E-2</v>
      </c>
      <c r="F1055" s="49">
        <v>3.887448508669579E-2</v>
      </c>
      <c r="G1055" s="49">
        <v>6.1705579183453402E-2</v>
      </c>
      <c r="H1055" s="49">
        <f>+CCB_CISS__2[[#This Row],[Indikator]]-SUM(CCB_CISS__2[[#This Row],[Pengemarkedet]:[Banksektoren]])</f>
        <v>-0.1759493815346079</v>
      </c>
    </row>
    <row r="1056" spans="1:8" x14ac:dyDescent="0.25">
      <c r="A1056" s="6">
        <v>44983</v>
      </c>
      <c r="B1056" s="49">
        <v>0.10851118258011047</v>
      </c>
      <c r="C1056" s="49">
        <v>5.7969945645931741E-2</v>
      </c>
      <c r="D1056" s="49">
        <v>6.5846478599847852E-2</v>
      </c>
      <c r="E1056" s="49">
        <v>6.5259718676948797E-2</v>
      </c>
      <c r="F1056" s="49">
        <v>4.1156858983764415E-2</v>
      </c>
      <c r="G1056" s="49">
        <v>6.0820075423242907E-2</v>
      </c>
      <c r="H1056" s="49">
        <f>+CCB_CISS__2[[#This Row],[Indikator]]-SUM(CCB_CISS__2[[#This Row],[Pengemarkedet]:[Banksektoren]])</f>
        <v>-0.18254189474962526</v>
      </c>
    </row>
    <row r="1057" spans="1:8" x14ac:dyDescent="0.25">
      <c r="A1057" s="6">
        <v>44990</v>
      </c>
      <c r="B1057" s="49">
        <v>9.037436140685419E-2</v>
      </c>
      <c r="C1057" s="49">
        <v>5.327616450720208E-2</v>
      </c>
      <c r="D1057" s="49">
        <v>6.064949928071281E-2</v>
      </c>
      <c r="E1057" s="49">
        <v>5.4588181193125147E-2</v>
      </c>
      <c r="F1057" s="49">
        <v>3.5314110146835595E-2</v>
      </c>
      <c r="G1057" s="49">
        <v>4.8995152410780674E-2</v>
      </c>
      <c r="H1057" s="49">
        <f>+CCB_CISS__2[[#This Row],[Indikator]]-SUM(CCB_CISS__2[[#This Row],[Pengemarkedet]:[Banksektoren]])</f>
        <v>-0.1624487461318021</v>
      </c>
    </row>
    <row r="1058" spans="1:8" x14ac:dyDescent="0.25">
      <c r="A1058" s="6">
        <v>44997</v>
      </c>
      <c r="B1058" s="49">
        <v>8.9771191740450368E-2</v>
      </c>
      <c r="C1058" s="49">
        <v>5.4158335916716531E-2</v>
      </c>
      <c r="D1058" s="49">
        <v>6.1608912751513242E-2</v>
      </c>
      <c r="E1058" s="49">
        <v>5.7446732291901344E-2</v>
      </c>
      <c r="F1058" s="49">
        <v>4.0863297189845056E-2</v>
      </c>
      <c r="G1058" s="49">
        <v>4.8280118432608182E-2</v>
      </c>
      <c r="H1058" s="49">
        <f>+CCB_CISS__2[[#This Row],[Indikator]]-SUM(CCB_CISS__2[[#This Row],[Pengemarkedet]:[Banksektoren]])</f>
        <v>-0.17258620484213397</v>
      </c>
    </row>
    <row r="1059" spans="1:8" x14ac:dyDescent="0.25">
      <c r="A1059" s="6">
        <v>45004</v>
      </c>
      <c r="B1059" s="49">
        <v>0.1145413311913113</v>
      </c>
      <c r="C1059" s="49">
        <v>6.740504499662453E-2</v>
      </c>
      <c r="D1059" s="49">
        <v>7.2483316547941587E-2</v>
      </c>
      <c r="E1059" s="49">
        <v>7.301940602132527E-2</v>
      </c>
      <c r="F1059" s="49">
        <v>5.378957360030133E-2</v>
      </c>
      <c r="G1059" s="49">
        <v>6.6946750089648399E-2</v>
      </c>
      <c r="H1059" s="49">
        <f>+CCB_CISS__2[[#This Row],[Indikator]]-SUM(CCB_CISS__2[[#This Row],[Pengemarkedet]:[Banksektoren]])</f>
        <v>-0.21910276006452986</v>
      </c>
    </row>
    <row r="1060" spans="1:8" x14ac:dyDescent="0.25">
      <c r="A1060" s="6">
        <v>45011</v>
      </c>
      <c r="B1060" s="49">
        <v>0.14422804033218251</v>
      </c>
      <c r="C1060" s="49">
        <v>7.6427353030104075E-2</v>
      </c>
      <c r="D1060" s="49">
        <v>8.2920877231130008E-2</v>
      </c>
      <c r="E1060" s="49">
        <v>8.8489514182991738E-2</v>
      </c>
      <c r="F1060" s="49">
        <v>6.5291426660045337E-2</v>
      </c>
      <c r="G1060" s="49">
        <v>8.6184030067012057E-2</v>
      </c>
      <c r="H1060" s="49">
        <f>+CCB_CISS__2[[#This Row],[Indikator]]-SUM(CCB_CISS__2[[#This Row],[Pengemarkedet]:[Banksektoren]])</f>
        <v>-0.25508516083910071</v>
      </c>
    </row>
    <row r="1061" spans="1:8" x14ac:dyDescent="0.25">
      <c r="A1061" s="6">
        <v>45018</v>
      </c>
      <c r="B1061" s="49">
        <v>0.15581831001019264</v>
      </c>
      <c r="C1061" s="49">
        <v>8.0365628196218522E-2</v>
      </c>
      <c r="D1061" s="49">
        <v>8.7860679565813032E-2</v>
      </c>
      <c r="E1061" s="49">
        <v>9.6710971905335494E-2</v>
      </c>
      <c r="F1061" s="49">
        <v>6.0136502402734493E-2</v>
      </c>
      <c r="G1061" s="49">
        <v>9.9316311076389288E-2</v>
      </c>
      <c r="H1061" s="49">
        <f>+CCB_CISS__2[[#This Row],[Indikator]]-SUM(CCB_CISS__2[[#This Row],[Pengemarkedet]:[Banksektoren]])</f>
        <v>-0.2685717831362982</v>
      </c>
    </row>
    <row r="1062" spans="1:8" x14ac:dyDescent="0.25">
      <c r="A1062" s="6">
        <v>45025</v>
      </c>
      <c r="B1062" s="49">
        <v>0.15444806080915802</v>
      </c>
      <c r="C1062" s="49">
        <v>7.9979600009941684E-2</v>
      </c>
      <c r="D1062" s="49">
        <v>8.3422888271327877E-2</v>
      </c>
      <c r="E1062" s="49">
        <v>9.1952675496863992E-2</v>
      </c>
      <c r="F1062" s="49">
        <v>5.3664738458548994E-2</v>
      </c>
      <c r="G1062" s="49">
        <v>0.10117323972266636</v>
      </c>
      <c r="H1062" s="49">
        <f>+CCB_CISS__2[[#This Row],[Indikator]]-SUM(CCB_CISS__2[[#This Row],[Pengemarkedet]:[Banksektoren]])</f>
        <v>-0.25574508115019084</v>
      </c>
    </row>
    <row r="1063" spans="1:8" x14ac:dyDescent="0.25">
      <c r="A1063" s="6">
        <v>45032</v>
      </c>
      <c r="B1063" s="49">
        <v>0.15266720902291264</v>
      </c>
      <c r="C1063" s="49">
        <v>7.3504945933549115E-2</v>
      </c>
      <c r="D1063" s="49">
        <v>7.8500621994305714E-2</v>
      </c>
      <c r="E1063" s="49">
        <v>8.652755883118185E-2</v>
      </c>
      <c r="F1063" s="49">
        <v>4.9566587615903927E-2</v>
      </c>
      <c r="G1063" s="49">
        <v>0.10135937322523328</v>
      </c>
      <c r="H1063" s="49">
        <f>+CCB_CISS__2[[#This Row],[Indikator]]-SUM(CCB_CISS__2[[#This Row],[Pengemarkedet]:[Banksektoren]])</f>
        <v>-0.23679187857726125</v>
      </c>
    </row>
    <row r="1064" spans="1:8" x14ac:dyDescent="0.25">
      <c r="A1064" s="6">
        <v>45039</v>
      </c>
      <c r="B1064" s="49">
        <v>0.1311177341647021</v>
      </c>
      <c r="C1064" s="49">
        <v>6.5845879011725644E-2</v>
      </c>
      <c r="D1064" s="49">
        <v>6.895941178744551E-2</v>
      </c>
      <c r="E1064" s="49">
        <v>8.076740896164146E-2</v>
      </c>
      <c r="F1064" s="49">
        <v>3.7265021425384973E-2</v>
      </c>
      <c r="G1064" s="49">
        <v>8.067791170563679E-2</v>
      </c>
      <c r="H1064" s="49">
        <f>+CCB_CISS__2[[#This Row],[Indikator]]-SUM(CCB_CISS__2[[#This Row],[Pengemarkedet]:[Banksektoren]])</f>
        <v>-0.20239789872713229</v>
      </c>
    </row>
    <row r="1065" spans="1:8" x14ac:dyDescent="0.25">
      <c r="A1065" s="6">
        <v>45046</v>
      </c>
      <c r="B1065" s="49">
        <v>0.13443760298196605</v>
      </c>
      <c r="C1065" s="49">
        <v>6.5191748204327271E-2</v>
      </c>
      <c r="D1065" s="49">
        <v>6.9230801656336216E-2</v>
      </c>
      <c r="E1065" s="49">
        <v>8.6235077292384693E-2</v>
      </c>
      <c r="F1065" s="49">
        <v>4.0557045165270283E-2</v>
      </c>
      <c r="G1065" s="49">
        <v>8.2708539552732774E-2</v>
      </c>
      <c r="H1065" s="49">
        <f>+CCB_CISS__2[[#This Row],[Indikator]]-SUM(CCB_CISS__2[[#This Row],[Pengemarkedet]:[Banksektoren]])</f>
        <v>-0.20948560888908518</v>
      </c>
    </row>
    <row r="1066" spans="1:8" x14ac:dyDescent="0.25">
      <c r="A1066" s="6">
        <v>45053</v>
      </c>
      <c r="B1066" s="49">
        <v>0.1456458926994792</v>
      </c>
      <c r="C1066" s="49">
        <v>6.7740568904492274E-2</v>
      </c>
      <c r="D1066" s="49">
        <v>7.1709067390173076E-2</v>
      </c>
      <c r="E1066" s="49">
        <v>9.5291956839420794E-2</v>
      </c>
      <c r="F1066" s="49">
        <v>4.266013308131468E-2</v>
      </c>
      <c r="G1066" s="49">
        <v>9.4167777984805398E-2</v>
      </c>
      <c r="H1066" s="49">
        <f>+CCB_CISS__2[[#This Row],[Indikator]]-SUM(CCB_CISS__2[[#This Row],[Pengemarkedet]:[Banksektoren]])</f>
        <v>-0.22592361150072704</v>
      </c>
    </row>
    <row r="1067" spans="1:8" x14ac:dyDescent="0.25">
      <c r="A1067" s="6">
        <v>45060</v>
      </c>
      <c r="B1067" s="49">
        <v>0.14103085213871336</v>
      </c>
      <c r="C1067" s="49">
        <v>6.5426612684199387E-2</v>
      </c>
      <c r="D1067" s="49">
        <v>7.2141532420097715E-2</v>
      </c>
      <c r="E1067" s="49">
        <v>9.6231368387593996E-2</v>
      </c>
      <c r="F1067" s="49">
        <v>3.4883886741127648E-2</v>
      </c>
      <c r="G1067" s="49">
        <v>9.1061200959384428E-2</v>
      </c>
      <c r="H1067" s="49">
        <f>+CCB_CISS__2[[#This Row],[Indikator]]-SUM(CCB_CISS__2[[#This Row],[Pengemarkedet]:[Banksektoren]])</f>
        <v>-0.21871374905368979</v>
      </c>
    </row>
    <row r="1068" spans="1:8" x14ac:dyDescent="0.25">
      <c r="A1068" s="6">
        <v>45067</v>
      </c>
      <c r="B1068" s="49">
        <v>0.12959850308309895</v>
      </c>
      <c r="C1068" s="49">
        <v>5.91673855895756E-2</v>
      </c>
      <c r="D1068" s="49">
        <v>6.7174780107899568E-2</v>
      </c>
      <c r="E1068" s="49">
        <v>8.3424199843533664E-2</v>
      </c>
      <c r="F1068" s="49">
        <v>3.4060827188502514E-2</v>
      </c>
      <c r="G1068" s="49">
        <v>8.8994469304401108E-2</v>
      </c>
      <c r="H1068" s="49">
        <f>+CCB_CISS__2[[#This Row],[Indikator]]-SUM(CCB_CISS__2[[#This Row],[Pengemarkedet]:[Banksektoren]])</f>
        <v>-0.2032231589508135</v>
      </c>
    </row>
    <row r="1069" spans="1:8" x14ac:dyDescent="0.25">
      <c r="A1069" s="6">
        <v>45074</v>
      </c>
      <c r="B1069" s="49">
        <v>0.1261349071349758</v>
      </c>
      <c r="C1069" s="49">
        <v>5.5106649825811607E-2</v>
      </c>
      <c r="D1069" s="49">
        <v>6.6337455507038415E-2</v>
      </c>
      <c r="E1069" s="49">
        <v>8.4706915153345552E-2</v>
      </c>
      <c r="F1069" s="49">
        <v>3.052573644635425E-2</v>
      </c>
      <c r="G1069" s="49">
        <v>8.2408700056575857E-2</v>
      </c>
      <c r="H1069" s="49">
        <f>+CCB_CISS__2[[#This Row],[Indikator]]-SUM(CCB_CISS__2[[#This Row],[Pengemarkedet]:[Banksektoren]])</f>
        <v>-0.19295054985414992</v>
      </c>
    </row>
    <row r="1070" spans="1:8" x14ac:dyDescent="0.25">
      <c r="A1070" s="6">
        <v>45081</v>
      </c>
      <c r="B1070" s="49">
        <v>0.11828805995976975</v>
      </c>
      <c r="C1070" s="49">
        <v>5.2395000727213807E-2</v>
      </c>
      <c r="D1070" s="49">
        <v>6.4966817375608138E-2</v>
      </c>
      <c r="E1070" s="49">
        <v>8.3747225690050719E-2</v>
      </c>
      <c r="F1070" s="49">
        <v>3.0557352974039789E-2</v>
      </c>
      <c r="G1070" s="49">
        <v>7.1251731749701785E-2</v>
      </c>
      <c r="H1070" s="49">
        <f>+CCB_CISS__2[[#This Row],[Indikator]]-SUM(CCB_CISS__2[[#This Row],[Pengemarkedet]:[Banksektoren]])</f>
        <v>-0.1846300685568445</v>
      </c>
    </row>
    <row r="1071" spans="1:8" x14ac:dyDescent="0.25">
      <c r="A1071" s="6">
        <v>45088</v>
      </c>
      <c r="B1071" s="49">
        <v>0.11385961816102877</v>
      </c>
      <c r="C1071" s="49">
        <v>5.2677097115145871E-2</v>
      </c>
      <c r="D1071" s="49">
        <v>5.9164840774037053E-2</v>
      </c>
      <c r="E1071" s="49">
        <v>8.5609255405071055E-2</v>
      </c>
      <c r="F1071" s="49">
        <v>2.9453676121595232E-2</v>
      </c>
      <c r="G1071" s="49">
        <v>6.993601638066349E-2</v>
      </c>
      <c r="H1071" s="49">
        <f>+CCB_CISS__2[[#This Row],[Indikator]]-SUM(CCB_CISS__2[[#This Row],[Pengemarkedet]:[Banksektoren]])</f>
        <v>-0.18298126763548392</v>
      </c>
    </row>
    <row r="1072" spans="1:8" x14ac:dyDescent="0.25">
      <c r="A1072" s="6">
        <v>45095</v>
      </c>
      <c r="B1072" s="49">
        <v>0.12051598055987574</v>
      </c>
      <c r="C1072" s="49">
        <v>5.7162457784285317E-2</v>
      </c>
      <c r="D1072" s="49">
        <v>6.3551720118968355E-2</v>
      </c>
      <c r="E1072" s="49">
        <v>9.2044926639228433E-2</v>
      </c>
      <c r="F1072" s="49">
        <v>3.4949942761846903E-2</v>
      </c>
      <c r="G1072" s="49">
        <v>7.810795792079539E-2</v>
      </c>
      <c r="H1072" s="49">
        <f>+CCB_CISS__2[[#This Row],[Indikator]]-SUM(CCB_CISS__2[[#This Row],[Pengemarkedet]:[Banksektoren]])</f>
        <v>-0.20530102466524863</v>
      </c>
    </row>
    <row r="1073" spans="1:8" x14ac:dyDescent="0.25">
      <c r="A1073" s="6">
        <v>45102</v>
      </c>
      <c r="B1073" s="49">
        <v>0.11993462043113663</v>
      </c>
      <c r="C1073" s="49">
        <v>5.8781834698171539E-2</v>
      </c>
      <c r="D1073" s="49">
        <v>6.4420965293708346E-2</v>
      </c>
      <c r="E1073" s="49">
        <v>8.6481794060920755E-2</v>
      </c>
      <c r="F1073" s="49">
        <v>3.8909898362132871E-2</v>
      </c>
      <c r="G1073" s="49">
        <v>8.761212995416065E-2</v>
      </c>
      <c r="H1073" s="49">
        <f>+CCB_CISS__2[[#This Row],[Indikator]]-SUM(CCB_CISS__2[[#This Row],[Pengemarkedet]:[Banksektoren]])</f>
        <v>-0.21627200193795754</v>
      </c>
    </row>
    <row r="1074" spans="1:8" x14ac:dyDescent="0.25">
      <c r="A1074" s="6">
        <v>45109</v>
      </c>
      <c r="B1074" s="49">
        <v>0.1207470366345815</v>
      </c>
      <c r="C1074" s="49">
        <v>5.701753030847434E-2</v>
      </c>
      <c r="D1074" s="49">
        <v>6.5168693896983709E-2</v>
      </c>
      <c r="E1074" s="49">
        <v>8.8788222351312701E-2</v>
      </c>
      <c r="F1074" s="49">
        <v>3.6545869634899364E-2</v>
      </c>
      <c r="G1074" s="49">
        <v>8.9659290295213939E-2</v>
      </c>
      <c r="H1074" s="49">
        <f>+CCB_CISS__2[[#This Row],[Indikator]]-SUM(CCB_CISS__2[[#This Row],[Pengemarkedet]:[Banksektoren]])</f>
        <v>-0.21643256985230255</v>
      </c>
    </row>
    <row r="1075" spans="1:8" x14ac:dyDescent="0.25">
      <c r="A1075" s="6">
        <v>45116</v>
      </c>
      <c r="B1075" s="49">
        <v>0.10743215406138167</v>
      </c>
      <c r="C1075" s="49">
        <v>5.2927971892670636E-2</v>
      </c>
      <c r="D1075" s="49">
        <v>6.6427243379316492E-2</v>
      </c>
      <c r="E1075" s="49">
        <v>7.3913119565650304E-2</v>
      </c>
      <c r="F1075" s="49">
        <v>3.8289955018535188E-2</v>
      </c>
      <c r="G1075" s="49">
        <v>7.7230856659145988E-2</v>
      </c>
      <c r="H1075" s="49">
        <f>+CCB_CISS__2[[#This Row],[Indikator]]-SUM(CCB_CISS__2[[#This Row],[Pengemarkedet]:[Banksektoren]])</f>
        <v>-0.20135699245393696</v>
      </c>
    </row>
    <row r="1076" spans="1:8" x14ac:dyDescent="0.25">
      <c r="A1076" s="6">
        <v>45123</v>
      </c>
      <c r="B1076" s="49">
        <v>0.10892442176190525</v>
      </c>
      <c r="C1076" s="49">
        <v>5.3636306656778265E-2</v>
      </c>
      <c r="D1076" s="49">
        <v>7.0640221724816959E-2</v>
      </c>
      <c r="E1076" s="49">
        <v>7.5106318339527273E-2</v>
      </c>
      <c r="F1076" s="49">
        <v>4.3102379836831253E-2</v>
      </c>
      <c r="G1076" s="49">
        <v>7.6852569290090142E-2</v>
      </c>
      <c r="H1076" s="49">
        <f>+CCB_CISS__2[[#This Row],[Indikator]]-SUM(CCB_CISS__2[[#This Row],[Pengemarkedet]:[Banksektoren]])</f>
        <v>-0.21041337408613864</v>
      </c>
    </row>
    <row r="1077" spans="1:8" x14ac:dyDescent="0.25">
      <c r="A1077" s="6">
        <v>45130</v>
      </c>
      <c r="B1077" s="49">
        <v>9.5341842500497306E-2</v>
      </c>
      <c r="C1077" s="49">
        <v>4.9978242120179137E-2</v>
      </c>
      <c r="D1077" s="49">
        <v>6.6665874833249011E-2</v>
      </c>
      <c r="E1077" s="49">
        <v>6.50018758364201E-2</v>
      </c>
      <c r="F1077" s="49">
        <v>3.7035865725917348E-2</v>
      </c>
      <c r="G1077" s="49">
        <v>6.9749303800298229E-2</v>
      </c>
      <c r="H1077" s="49">
        <f>+CCB_CISS__2[[#This Row],[Indikator]]-SUM(CCB_CISS__2[[#This Row],[Pengemarkedet]:[Banksektoren]])</f>
        <v>-0.19308931981556648</v>
      </c>
    </row>
    <row r="1078" spans="1:8" x14ac:dyDescent="0.25">
      <c r="A1078" s="6">
        <v>45137</v>
      </c>
      <c r="B1078" s="49">
        <v>9.2131701648338282E-2</v>
      </c>
      <c r="C1078" s="49">
        <v>5.1692768679150174E-2</v>
      </c>
      <c r="D1078" s="49">
        <v>7.0232298228852796E-2</v>
      </c>
      <c r="E1078" s="49">
        <v>6.0355889670750534E-2</v>
      </c>
      <c r="F1078" s="49">
        <v>4.1391469589644167E-2</v>
      </c>
      <c r="G1078" s="49">
        <v>7.2203507249124083E-2</v>
      </c>
      <c r="H1078" s="49">
        <f>+CCB_CISS__2[[#This Row],[Indikator]]-SUM(CCB_CISS__2[[#This Row],[Pengemarkedet]:[Banksektoren]])</f>
        <v>-0.20374423176918344</v>
      </c>
    </row>
    <row r="1079" spans="1:8" x14ac:dyDescent="0.25">
      <c r="A1079" s="6">
        <v>45144</v>
      </c>
      <c r="B1079" s="49">
        <v>9.2634065006372834E-2</v>
      </c>
      <c r="C1079" s="49">
        <v>5.2348837614812134E-2</v>
      </c>
      <c r="D1079" s="49">
        <v>6.8554114806584771E-2</v>
      </c>
      <c r="E1079" s="49">
        <v>6.5263494313797035E-2</v>
      </c>
      <c r="F1079" s="49">
        <v>4.1066743895271582E-2</v>
      </c>
      <c r="G1079" s="49">
        <v>7.6322004654972936E-2</v>
      </c>
      <c r="H1079" s="49">
        <f>+CCB_CISS__2[[#This Row],[Indikator]]-SUM(CCB_CISS__2[[#This Row],[Pengemarkedet]:[Banksektoren]])</f>
        <v>-0.21092113027906567</v>
      </c>
    </row>
    <row r="1080" spans="1:8" x14ac:dyDescent="0.25">
      <c r="A1080" s="6">
        <v>45151</v>
      </c>
      <c r="B1080" s="49">
        <v>9.3329270478291412E-2</v>
      </c>
      <c r="C1080" s="49">
        <v>5.3952509022347071E-2</v>
      </c>
      <c r="D1080" s="49">
        <v>6.7795445396708426E-2</v>
      </c>
      <c r="E1080" s="49">
        <v>6.9582975330050201E-2</v>
      </c>
      <c r="F1080" s="49">
        <v>3.5908638187605854E-2</v>
      </c>
      <c r="G1080" s="49">
        <v>7.786142455123006E-2</v>
      </c>
      <c r="H1080" s="49">
        <f>+CCB_CISS__2[[#This Row],[Indikator]]-SUM(CCB_CISS__2[[#This Row],[Pengemarkedet]:[Banksektoren]])</f>
        <v>-0.21177172200965022</v>
      </c>
    </row>
    <row r="1081" spans="1:8" x14ac:dyDescent="0.25">
      <c r="A1081" s="6">
        <v>45158</v>
      </c>
      <c r="B1081" s="49">
        <v>8.7274559051666423E-2</v>
      </c>
      <c r="C1081" s="49">
        <v>5.3643251726233604E-2</v>
      </c>
      <c r="D1081" s="49">
        <v>6.3286203598604346E-2</v>
      </c>
      <c r="E1081" s="49">
        <v>6.4990833409555013E-2</v>
      </c>
      <c r="F1081" s="49">
        <v>3.6403640948549837E-2</v>
      </c>
      <c r="G1081" s="49">
        <v>6.7912524044186268E-2</v>
      </c>
      <c r="H1081" s="49">
        <f>+CCB_CISS__2[[#This Row],[Indikator]]-SUM(CCB_CISS__2[[#This Row],[Pengemarkedet]:[Banksektoren]])</f>
        <v>-0.19896189467546266</v>
      </c>
    </row>
    <row r="1082" spans="1:8" x14ac:dyDescent="0.25">
      <c r="A1082" s="6">
        <v>45165</v>
      </c>
      <c r="B1082" s="49">
        <v>7.9339328410467244E-2</v>
      </c>
      <c r="C1082" s="49">
        <v>5.2322296222644296E-2</v>
      </c>
      <c r="D1082" s="49">
        <v>6.0709500298909549E-2</v>
      </c>
      <c r="E1082" s="49">
        <v>5.8073052755539568E-2</v>
      </c>
      <c r="F1082" s="49">
        <v>3.0721756799865135E-2</v>
      </c>
      <c r="G1082" s="49">
        <v>6.3987364221131965E-2</v>
      </c>
      <c r="H1082" s="49">
        <f>+CCB_CISS__2[[#This Row],[Indikator]]-SUM(CCB_CISS__2[[#This Row],[Pengemarkedet]:[Banksektoren]])</f>
        <v>-0.18647464188762325</v>
      </c>
    </row>
    <row r="1083" spans="1:8" x14ac:dyDescent="0.25">
      <c r="A1083" s="6">
        <v>45172</v>
      </c>
      <c r="B1083" s="49">
        <v>7.7804030906405822E-2</v>
      </c>
      <c r="C1083" s="49">
        <v>5.5164576098817475E-2</v>
      </c>
      <c r="D1083" s="49">
        <v>6.2022401828254414E-2</v>
      </c>
      <c r="E1083" s="49">
        <v>5.5717991274049056E-2</v>
      </c>
      <c r="F1083" s="49">
        <v>3.3705839613698635E-2</v>
      </c>
      <c r="G1083" s="49">
        <v>6.7284413482612382E-2</v>
      </c>
      <c r="H1083" s="49">
        <f>+CCB_CISS__2[[#This Row],[Indikator]]-SUM(CCB_CISS__2[[#This Row],[Pengemarkedet]:[Banksektoren]])</f>
        <v>-0.19609119139102615</v>
      </c>
    </row>
    <row r="1084" spans="1:8" x14ac:dyDescent="0.25">
      <c r="A1084" s="6">
        <v>45179</v>
      </c>
      <c r="B1084" s="49">
        <v>5.9801680638257873E-2</v>
      </c>
      <c r="C1084" s="49">
        <v>4.813073432174695E-2</v>
      </c>
      <c r="D1084" s="49">
        <v>5.1919286986107427E-2</v>
      </c>
      <c r="E1084" s="49">
        <v>3.6352857756097957E-2</v>
      </c>
      <c r="F1084" s="49">
        <v>2.4941717646317915E-2</v>
      </c>
      <c r="G1084" s="49">
        <v>5.530174800784405E-2</v>
      </c>
      <c r="H1084" s="49">
        <f>+CCB_CISS__2[[#This Row],[Indikator]]-SUM(CCB_CISS__2[[#This Row],[Pengemarkedet]:[Banksektoren]])</f>
        <v>-0.15684466407985642</v>
      </c>
    </row>
    <row r="1085" spans="1:8" x14ac:dyDescent="0.25">
      <c r="A1085" s="6">
        <v>45186</v>
      </c>
      <c r="B1085" s="49">
        <v>5.950939905722042E-2</v>
      </c>
      <c r="C1085" s="49">
        <v>5.0265511590454504E-2</v>
      </c>
      <c r="D1085" s="49">
        <v>5.0844473011269112E-2</v>
      </c>
      <c r="E1085" s="49">
        <v>4.0068478562598306E-2</v>
      </c>
      <c r="F1085" s="49">
        <v>2.2647899648434663E-2</v>
      </c>
      <c r="G1085" s="49">
        <v>5.727395953708167E-2</v>
      </c>
      <c r="H1085" s="49">
        <f>+CCB_CISS__2[[#This Row],[Indikator]]-SUM(CCB_CISS__2[[#This Row],[Pengemarkedet]:[Banksektoren]])</f>
        <v>-0.16159092329261784</v>
      </c>
    </row>
    <row r="1086" spans="1:8" x14ac:dyDescent="0.25">
      <c r="A1086" s="6">
        <v>45193</v>
      </c>
      <c r="B1086" s="49">
        <v>5.9914887303712167E-2</v>
      </c>
      <c r="C1086" s="49">
        <v>4.9654400273726577E-2</v>
      </c>
      <c r="D1086" s="49">
        <v>4.7076107079390556E-2</v>
      </c>
      <c r="E1086" s="49">
        <v>4.5502239852051457E-2</v>
      </c>
      <c r="F1086" s="49">
        <v>2.1669833646709286E-2</v>
      </c>
      <c r="G1086" s="49">
        <v>5.697635906191495E-2</v>
      </c>
      <c r="H1086" s="49">
        <f>+CCB_CISS__2[[#This Row],[Indikator]]-SUM(CCB_CISS__2[[#This Row],[Pengemarkedet]:[Banksektoren]])</f>
        <v>-0.16096405261008068</v>
      </c>
    </row>
    <row r="1087" spans="1:8" x14ac:dyDescent="0.25">
      <c r="A1087" s="6">
        <v>45200</v>
      </c>
      <c r="B1087" s="49">
        <v>5.3505140497967618E-2</v>
      </c>
      <c r="C1087" s="49">
        <v>4.563962718199209E-2</v>
      </c>
      <c r="D1087" s="49">
        <v>4.5483673365169577E-2</v>
      </c>
      <c r="E1087" s="49">
        <v>4.1337857292690267E-2</v>
      </c>
      <c r="F1087" s="49">
        <v>2.1500553638583077E-2</v>
      </c>
      <c r="G1087" s="49">
        <v>4.7321859252166434E-2</v>
      </c>
      <c r="H1087" s="49">
        <f>+CCB_CISS__2[[#This Row],[Indikator]]-SUM(CCB_CISS__2[[#This Row],[Pengemarkedet]:[Banksektoren]])</f>
        <v>-0.14777843023263382</v>
      </c>
    </row>
    <row r="1088" spans="1:8" x14ac:dyDescent="0.25">
      <c r="A1088" s="6">
        <v>45207</v>
      </c>
      <c r="B1088" s="49">
        <v>5.8674889589439283E-2</v>
      </c>
      <c r="C1088" s="49">
        <v>4.6814103603361377E-2</v>
      </c>
      <c r="D1088" s="49">
        <v>5.0517010234752933E-2</v>
      </c>
      <c r="E1088" s="49">
        <v>5.4270152757512194E-2</v>
      </c>
      <c r="F1088" s="49">
        <v>2.3539353054401007E-2</v>
      </c>
      <c r="G1088" s="49">
        <v>5.1461757664740586E-2</v>
      </c>
      <c r="H1088" s="49">
        <f>+CCB_CISS__2[[#This Row],[Indikator]]-SUM(CCB_CISS__2[[#This Row],[Pengemarkedet]:[Banksektoren]])</f>
        <v>-0.16792748772532881</v>
      </c>
    </row>
    <row r="1089" spans="1:8" x14ac:dyDescent="0.25">
      <c r="A1089" s="6">
        <v>45214</v>
      </c>
      <c r="B1089" s="49">
        <v>5.9192020624869973E-2</v>
      </c>
      <c r="C1089" s="49">
        <v>4.493296750577809E-2</v>
      </c>
      <c r="D1089" s="49">
        <v>5.3453532415489925E-2</v>
      </c>
      <c r="E1089" s="49">
        <v>5.9866290889061327E-2</v>
      </c>
      <c r="F1089" s="49">
        <v>2.3900780067583997E-2</v>
      </c>
      <c r="G1089" s="49">
        <v>5.1609822060529484E-2</v>
      </c>
      <c r="H1089" s="49">
        <f>+CCB_CISS__2[[#This Row],[Indikator]]-SUM(CCB_CISS__2[[#This Row],[Pengemarkedet]:[Banksektoren]])</f>
        <v>-0.17457137231357286</v>
      </c>
    </row>
    <row r="1090" spans="1:8" x14ac:dyDescent="0.25">
      <c r="A1090" s="6">
        <v>45221</v>
      </c>
      <c r="B1090" s="49">
        <v>5.6428046987340538E-2</v>
      </c>
      <c r="C1090" s="49">
        <v>4.5366183890218258E-2</v>
      </c>
      <c r="D1090" s="49">
        <v>5.6114000100560495E-2</v>
      </c>
      <c r="E1090" s="49">
        <v>6.0254894882342022E-2</v>
      </c>
      <c r="F1090" s="49">
        <v>2.4354773348003209E-2</v>
      </c>
      <c r="G1090" s="49">
        <v>5.0644788371744527E-2</v>
      </c>
      <c r="H1090" s="49">
        <f>+CCB_CISS__2[[#This Row],[Indikator]]-SUM(CCB_CISS__2[[#This Row],[Pengemarkedet]:[Banksektoren]])</f>
        <v>-0.18030659360552798</v>
      </c>
    </row>
    <row r="1091" spans="1:8" x14ac:dyDescent="0.25">
      <c r="A1091" s="6">
        <v>45228</v>
      </c>
      <c r="B1091" s="49">
        <v>5.7548912214676735E-2</v>
      </c>
      <c r="C1091" s="49">
        <v>4.7530668903192019E-2</v>
      </c>
      <c r="D1091" s="49">
        <v>5.4848795019069939E-2</v>
      </c>
      <c r="E1091" s="49">
        <v>6.2631709886338455E-2</v>
      </c>
      <c r="F1091" s="49">
        <v>2.1206576585213178E-2</v>
      </c>
      <c r="G1091" s="49">
        <v>6.3189944018827715E-2</v>
      </c>
      <c r="H1091" s="49">
        <f>+CCB_CISS__2[[#This Row],[Indikator]]-SUM(CCB_CISS__2[[#This Row],[Pengemarkedet]:[Banksektoren]])</f>
        <v>-0.19185878219796459</v>
      </c>
    </row>
    <row r="1092" spans="1:8" x14ac:dyDescent="0.25">
      <c r="A1092" s="6">
        <v>45235</v>
      </c>
      <c r="B1092" s="49">
        <v>6.1869817858057119E-2</v>
      </c>
      <c r="C1092" s="49">
        <v>5.1755683775152092E-2</v>
      </c>
      <c r="D1092" s="49">
        <v>5.6543992609378341E-2</v>
      </c>
      <c r="E1092" s="49">
        <v>7.1325692811472038E-2</v>
      </c>
      <c r="F1092" s="49">
        <v>2.6490884969832935E-2</v>
      </c>
      <c r="G1092" s="49">
        <v>6.7855609349265891E-2</v>
      </c>
      <c r="H1092" s="49">
        <f>+CCB_CISS__2[[#This Row],[Indikator]]-SUM(CCB_CISS__2[[#This Row],[Pengemarkedet]:[Banksektoren]])</f>
        <v>-0.21210204565704416</v>
      </c>
    </row>
    <row r="1093" spans="1:8" x14ac:dyDescent="0.25">
      <c r="A1093" s="6">
        <v>45242</v>
      </c>
      <c r="B1093" s="49">
        <v>6.2564947687153344E-2</v>
      </c>
      <c r="C1093" s="49">
        <v>5.2785491493055295E-2</v>
      </c>
      <c r="D1093" s="49">
        <v>5.5709460819702294E-2</v>
      </c>
      <c r="E1093" s="49">
        <v>7.3181810711942172E-2</v>
      </c>
      <c r="F1093" s="49">
        <v>2.3991748121380201E-2</v>
      </c>
      <c r="G1093" s="49">
        <v>6.7395848578388928E-2</v>
      </c>
      <c r="H1093" s="49">
        <f>+CCB_CISS__2[[#This Row],[Indikator]]-SUM(CCB_CISS__2[[#This Row],[Pengemarkedet]:[Banksektoren]])</f>
        <v>-0.21049941203731551</v>
      </c>
    </row>
    <row r="1094" spans="1:8" x14ac:dyDescent="0.25">
      <c r="A1094" s="6">
        <v>45249</v>
      </c>
      <c r="B1094" s="49">
        <v>6.1080780790572484E-2</v>
      </c>
      <c r="C1094" s="49">
        <v>5.5732510531713478E-2</v>
      </c>
      <c r="D1094" s="49">
        <v>5.5238724266347274E-2</v>
      </c>
      <c r="E1094" s="49">
        <v>7.3678292272788645E-2</v>
      </c>
      <c r="F1094" s="49">
        <v>2.8529415324595998E-2</v>
      </c>
      <c r="G1094" s="49">
        <v>6.2560604685082954E-2</v>
      </c>
      <c r="H1094" s="49">
        <f>+CCB_CISS__2[[#This Row],[Indikator]]-SUM(CCB_CISS__2[[#This Row],[Pengemarkedet]:[Banksektoren]])</f>
        <v>-0.21465876628995589</v>
      </c>
    </row>
    <row r="1095" spans="1:8" x14ac:dyDescent="0.25">
      <c r="A1095" s="6">
        <v>45256</v>
      </c>
      <c r="B1095" s="49">
        <v>5.6868782867742385E-2</v>
      </c>
      <c r="C1095" s="49">
        <v>5.5261616439704786E-2</v>
      </c>
      <c r="D1095" s="49">
        <v>5.3635821237855937E-2</v>
      </c>
      <c r="E1095" s="49">
        <v>7.3160441537959267E-2</v>
      </c>
      <c r="F1095" s="49">
        <v>2.3794240149434938E-2</v>
      </c>
      <c r="G1095" s="49">
        <v>5.0857170213194358E-2</v>
      </c>
      <c r="H1095" s="49">
        <f>+CCB_CISS__2[[#This Row],[Indikator]]-SUM(CCB_CISS__2[[#This Row],[Pengemarkedet]:[Banksektoren]])</f>
        <v>-0.19984050671040687</v>
      </c>
    </row>
  </sheetData>
  <mergeCells count="4">
    <mergeCell ref="B6:H6"/>
    <mergeCell ref="A1:H1"/>
    <mergeCell ref="B3:H3"/>
    <mergeCell ref="B2:H2"/>
  </mergeCells>
  <hyperlinks>
    <hyperlink ref="H4" location="Indhold!A1" display="Tilbage til Indhold" xr:uid="{00000000-0004-0000-07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K1355"/>
  <sheetViews>
    <sheetView workbookViewId="0">
      <selection sqref="A1:C1"/>
    </sheetView>
  </sheetViews>
  <sheetFormatPr defaultColWidth="9.140625" defaultRowHeight="13.5" x14ac:dyDescent="0.25"/>
  <cols>
    <col min="1" max="1" width="11" style="8" bestFit="1" customWidth="1"/>
    <col min="2" max="2" width="35.140625" style="8" bestFit="1" customWidth="1"/>
    <col min="3" max="3" width="32.140625" style="8" bestFit="1" customWidth="1"/>
    <col min="4" max="4" width="11" style="8" customWidth="1"/>
    <col min="5" max="5" width="11.140625" style="8" customWidth="1"/>
    <col min="6" max="16384" width="9.140625" style="8"/>
  </cols>
  <sheetData>
    <row r="1" spans="1:11" ht="26.25" customHeight="1" thickBot="1" x14ac:dyDescent="0.3">
      <c r="A1" s="109" t="s">
        <v>122</v>
      </c>
      <c r="B1" s="110"/>
      <c r="C1" s="110"/>
      <c r="D1" s="19"/>
      <c r="E1" s="19"/>
      <c r="F1" s="19"/>
      <c r="G1" s="19"/>
      <c r="H1" s="19"/>
      <c r="I1" s="19"/>
      <c r="J1" s="17"/>
      <c r="K1" s="17"/>
    </row>
    <row r="2" spans="1:11" ht="46.9" customHeight="1" x14ac:dyDescent="0.25">
      <c r="A2" s="11" t="s">
        <v>24</v>
      </c>
      <c r="B2" s="111" t="s">
        <v>123</v>
      </c>
      <c r="C2" s="111"/>
      <c r="D2" s="107"/>
      <c r="E2" s="107"/>
      <c r="F2" s="14"/>
      <c r="G2" s="14"/>
      <c r="H2" s="14"/>
      <c r="I2" s="14"/>
    </row>
    <row r="3" spans="1:11" x14ac:dyDescent="0.25">
      <c r="A3" s="39" t="s">
        <v>25</v>
      </c>
      <c r="B3" s="108" t="s">
        <v>56</v>
      </c>
      <c r="C3" s="108"/>
      <c r="D3" s="103"/>
      <c r="E3" s="103"/>
      <c r="F3" s="39"/>
      <c r="G3" s="39"/>
      <c r="H3" s="39"/>
      <c r="I3" s="39"/>
    </row>
    <row r="4" spans="1:11" x14ac:dyDescent="0.25">
      <c r="C4" s="13" t="s">
        <v>35</v>
      </c>
      <c r="D4" s="16"/>
      <c r="F4" s="16"/>
      <c r="G4" s="16"/>
      <c r="H4" s="16"/>
    </row>
    <row r="5" spans="1:11" x14ac:dyDescent="0.25">
      <c r="E5" s="112"/>
      <c r="F5" s="112"/>
    </row>
    <row r="6" spans="1:11" x14ac:dyDescent="0.25">
      <c r="A6" s="77"/>
      <c r="B6" s="105" t="s">
        <v>64</v>
      </c>
      <c r="C6" s="106"/>
    </row>
    <row r="7" spans="1:11" x14ac:dyDescent="0.25">
      <c r="A7" s="36" t="s">
        <v>33</v>
      </c>
      <c r="B7" s="24" t="s">
        <v>149</v>
      </c>
      <c r="C7" s="45" t="s">
        <v>150</v>
      </c>
    </row>
    <row r="8" spans="1:11" x14ac:dyDescent="0.25">
      <c r="A8" s="6">
        <v>35820</v>
      </c>
      <c r="B8" s="7" t="s">
        <v>166</v>
      </c>
      <c r="C8" s="7" t="s">
        <v>166</v>
      </c>
    </row>
    <row r="9" spans="1:11" x14ac:dyDescent="0.25">
      <c r="A9" s="6">
        <v>35827</v>
      </c>
      <c r="B9" s="7"/>
      <c r="C9" s="7"/>
    </row>
    <row r="10" spans="1:11" x14ac:dyDescent="0.25">
      <c r="A10" s="6">
        <v>35834</v>
      </c>
      <c r="B10" s="7"/>
      <c r="C10" s="7"/>
    </row>
    <row r="11" spans="1:11" x14ac:dyDescent="0.25">
      <c r="A11" s="6">
        <v>35841</v>
      </c>
      <c r="B11" s="7"/>
      <c r="C11" s="7"/>
    </row>
    <row r="12" spans="1:11" x14ac:dyDescent="0.25">
      <c r="A12" s="6">
        <v>35848</v>
      </c>
      <c r="B12" s="7"/>
      <c r="C12" s="7"/>
    </row>
    <row r="13" spans="1:11" x14ac:dyDescent="0.25">
      <c r="A13" s="6">
        <v>35855</v>
      </c>
      <c r="B13" s="7"/>
      <c r="C13" s="7"/>
    </row>
    <row r="14" spans="1:11" x14ac:dyDescent="0.25">
      <c r="A14" s="6">
        <v>35862</v>
      </c>
      <c r="B14" s="7"/>
      <c r="C14" s="7"/>
    </row>
    <row r="15" spans="1:11" x14ac:dyDescent="0.25">
      <c r="A15" s="6">
        <v>35869</v>
      </c>
      <c r="B15" s="7"/>
      <c r="C15" s="7"/>
    </row>
    <row r="16" spans="1:11" x14ac:dyDescent="0.25">
      <c r="A16" s="6">
        <v>35876</v>
      </c>
      <c r="B16" s="7"/>
      <c r="C16" s="7"/>
    </row>
    <row r="17" spans="1:3" x14ac:dyDescent="0.25">
      <c r="A17" s="6">
        <v>35883</v>
      </c>
      <c r="B17" s="7"/>
      <c r="C17" s="7"/>
    </row>
    <row r="18" spans="1:3" x14ac:dyDescent="0.25">
      <c r="A18" s="6">
        <v>35890</v>
      </c>
      <c r="B18" s="7"/>
      <c r="C18" s="7"/>
    </row>
    <row r="19" spans="1:3" x14ac:dyDescent="0.25">
      <c r="A19" s="6">
        <v>35897</v>
      </c>
      <c r="B19" s="7"/>
      <c r="C19" s="7"/>
    </row>
    <row r="20" spans="1:3" x14ac:dyDescent="0.25">
      <c r="A20" s="6">
        <v>35904</v>
      </c>
      <c r="B20" s="7"/>
      <c r="C20" s="7"/>
    </row>
    <row r="21" spans="1:3" x14ac:dyDescent="0.25">
      <c r="A21" s="6">
        <v>35911</v>
      </c>
      <c r="B21" s="7"/>
      <c r="C21" s="7"/>
    </row>
    <row r="22" spans="1:3" x14ac:dyDescent="0.25">
      <c r="A22" s="6">
        <v>35918</v>
      </c>
      <c r="B22" s="7"/>
      <c r="C22" s="7"/>
    </row>
    <row r="23" spans="1:3" x14ac:dyDescent="0.25">
      <c r="A23" s="6">
        <v>35925</v>
      </c>
      <c r="B23" s="7"/>
      <c r="C23" s="7"/>
    </row>
    <row r="24" spans="1:3" x14ac:dyDescent="0.25">
      <c r="A24" s="6">
        <v>35932</v>
      </c>
      <c r="B24" s="7"/>
      <c r="C24" s="7"/>
    </row>
    <row r="25" spans="1:3" x14ac:dyDescent="0.25">
      <c r="A25" s="6">
        <v>35939</v>
      </c>
      <c r="B25" s="7"/>
      <c r="C25" s="7"/>
    </row>
    <row r="26" spans="1:3" x14ac:dyDescent="0.25">
      <c r="A26" s="6">
        <v>35946</v>
      </c>
      <c r="B26" s="7"/>
      <c r="C26" s="7"/>
    </row>
    <row r="27" spans="1:3" x14ac:dyDescent="0.25">
      <c r="A27" s="6">
        <v>35953</v>
      </c>
      <c r="B27" s="7"/>
      <c r="C27" s="7"/>
    </row>
    <row r="28" spans="1:3" x14ac:dyDescent="0.25">
      <c r="A28" s="6">
        <v>35960</v>
      </c>
      <c r="B28" s="7"/>
      <c r="C28" s="7"/>
    </row>
    <row r="29" spans="1:3" x14ac:dyDescent="0.25">
      <c r="A29" s="6">
        <v>35967</v>
      </c>
      <c r="B29" s="7"/>
      <c r="C29" s="7"/>
    </row>
    <row r="30" spans="1:3" x14ac:dyDescent="0.25">
      <c r="A30" s="6">
        <v>35974</v>
      </c>
      <c r="B30" s="7"/>
      <c r="C30" s="7"/>
    </row>
    <row r="31" spans="1:3" x14ac:dyDescent="0.25">
      <c r="A31" s="6">
        <v>35981</v>
      </c>
      <c r="B31" s="7"/>
      <c r="C31" s="7"/>
    </row>
    <row r="32" spans="1:3" x14ac:dyDescent="0.25">
      <c r="A32" s="6">
        <v>35988</v>
      </c>
      <c r="B32" s="7"/>
      <c r="C32" s="7"/>
    </row>
    <row r="33" spans="1:3" x14ac:dyDescent="0.25">
      <c r="A33" s="6">
        <v>35995</v>
      </c>
      <c r="B33" s="7"/>
      <c r="C33" s="7"/>
    </row>
    <row r="34" spans="1:3" x14ac:dyDescent="0.25">
      <c r="A34" s="6">
        <v>36002</v>
      </c>
      <c r="B34" s="7"/>
      <c r="C34" s="7"/>
    </row>
    <row r="35" spans="1:3" x14ac:dyDescent="0.25">
      <c r="A35" s="6">
        <v>36009</v>
      </c>
      <c r="B35" s="7"/>
      <c r="C35" s="7"/>
    </row>
    <row r="36" spans="1:3" x14ac:dyDescent="0.25">
      <c r="A36" s="6">
        <v>36016</v>
      </c>
      <c r="B36" s="7"/>
      <c r="C36" s="7"/>
    </row>
    <row r="37" spans="1:3" x14ac:dyDescent="0.25">
      <c r="A37" s="6">
        <v>36023</v>
      </c>
      <c r="B37" s="7"/>
      <c r="C37" s="7"/>
    </row>
    <row r="38" spans="1:3" x14ac:dyDescent="0.25">
      <c r="A38" s="6">
        <v>36030</v>
      </c>
      <c r="B38" s="7"/>
      <c r="C38" s="7"/>
    </row>
    <row r="39" spans="1:3" x14ac:dyDescent="0.25">
      <c r="A39" s="6">
        <v>36037</v>
      </c>
      <c r="B39" s="7"/>
      <c r="C39" s="7"/>
    </row>
    <row r="40" spans="1:3" x14ac:dyDescent="0.25">
      <c r="A40" s="6">
        <v>36044</v>
      </c>
      <c r="B40" s="7"/>
      <c r="C40" s="7"/>
    </row>
    <row r="41" spans="1:3" x14ac:dyDescent="0.25">
      <c r="A41" s="6">
        <v>36051</v>
      </c>
      <c r="B41" s="7"/>
      <c r="C41" s="7"/>
    </row>
    <row r="42" spans="1:3" x14ac:dyDescent="0.25">
      <c r="A42" s="6">
        <v>36058</v>
      </c>
      <c r="B42" s="7"/>
      <c r="C42" s="7"/>
    </row>
    <row r="43" spans="1:3" x14ac:dyDescent="0.25">
      <c r="A43" s="6">
        <v>36065</v>
      </c>
      <c r="B43" s="7"/>
      <c r="C43" s="7"/>
    </row>
    <row r="44" spans="1:3" x14ac:dyDescent="0.25">
      <c r="A44" s="6">
        <v>36072</v>
      </c>
      <c r="B44" s="7"/>
      <c r="C44" s="7"/>
    </row>
    <row r="45" spans="1:3" x14ac:dyDescent="0.25">
      <c r="A45" s="6">
        <v>36079</v>
      </c>
      <c r="B45" s="7"/>
      <c r="C45" s="7"/>
    </row>
    <row r="46" spans="1:3" x14ac:dyDescent="0.25">
      <c r="A46" s="6">
        <v>36086</v>
      </c>
      <c r="B46" s="7"/>
      <c r="C46" s="7"/>
    </row>
    <row r="47" spans="1:3" x14ac:dyDescent="0.25">
      <c r="A47" s="6">
        <v>36093</v>
      </c>
      <c r="B47" s="7"/>
      <c r="C47" s="7"/>
    </row>
    <row r="48" spans="1:3" x14ac:dyDescent="0.25">
      <c r="A48" s="6">
        <v>36100</v>
      </c>
      <c r="B48" s="7"/>
      <c r="C48" s="7"/>
    </row>
    <row r="49" spans="1:3" x14ac:dyDescent="0.25">
      <c r="A49" s="6">
        <v>36107</v>
      </c>
      <c r="B49" s="7"/>
      <c r="C49" s="7"/>
    </row>
    <row r="50" spans="1:3" x14ac:dyDescent="0.25">
      <c r="A50" s="6">
        <v>36114</v>
      </c>
      <c r="B50" s="7"/>
      <c r="C50" s="7"/>
    </row>
    <row r="51" spans="1:3" x14ac:dyDescent="0.25">
      <c r="A51" s="6">
        <v>36121</v>
      </c>
      <c r="B51" s="7"/>
      <c r="C51" s="7"/>
    </row>
    <row r="52" spans="1:3" x14ac:dyDescent="0.25">
      <c r="A52" s="6">
        <v>36128</v>
      </c>
      <c r="B52" s="7"/>
      <c r="C52" s="7"/>
    </row>
    <row r="53" spans="1:3" x14ac:dyDescent="0.25">
      <c r="A53" s="6">
        <v>36135</v>
      </c>
      <c r="B53" s="7"/>
      <c r="C53" s="7"/>
    </row>
    <row r="54" spans="1:3" x14ac:dyDescent="0.25">
      <c r="A54" s="6">
        <v>36142</v>
      </c>
      <c r="B54" s="7"/>
      <c r="C54" s="7"/>
    </row>
    <row r="55" spans="1:3" x14ac:dyDescent="0.25">
      <c r="A55" s="6">
        <v>36149</v>
      </c>
      <c r="B55" s="7"/>
      <c r="C55" s="7"/>
    </row>
    <row r="56" spans="1:3" x14ac:dyDescent="0.25">
      <c r="A56" s="6">
        <v>36156</v>
      </c>
      <c r="B56" s="7"/>
      <c r="C56" s="7"/>
    </row>
    <row r="57" spans="1:3" x14ac:dyDescent="0.25">
      <c r="A57" s="6">
        <v>36163</v>
      </c>
      <c r="B57" s="7"/>
      <c r="C57" s="7"/>
    </row>
    <row r="58" spans="1:3" x14ac:dyDescent="0.25">
      <c r="A58" s="6">
        <v>36170</v>
      </c>
      <c r="B58" s="7"/>
      <c r="C58" s="7"/>
    </row>
    <row r="59" spans="1:3" x14ac:dyDescent="0.25">
      <c r="A59" s="6">
        <v>36177</v>
      </c>
      <c r="B59" s="7"/>
      <c r="C59" s="7"/>
    </row>
    <row r="60" spans="1:3" x14ac:dyDescent="0.25">
      <c r="A60" s="6">
        <v>36184</v>
      </c>
      <c r="B60" s="7"/>
      <c r="C60" s="7"/>
    </row>
    <row r="61" spans="1:3" x14ac:dyDescent="0.25">
      <c r="A61" s="6">
        <v>36191</v>
      </c>
      <c r="B61" s="7"/>
      <c r="C61" s="7"/>
    </row>
    <row r="62" spans="1:3" x14ac:dyDescent="0.25">
      <c r="A62" s="6">
        <v>36198</v>
      </c>
      <c r="B62" s="7"/>
      <c r="C62" s="7"/>
    </row>
    <row r="63" spans="1:3" x14ac:dyDescent="0.25">
      <c r="A63" s="6">
        <v>36205</v>
      </c>
      <c r="B63" s="7"/>
      <c r="C63" s="7"/>
    </row>
    <row r="64" spans="1:3" x14ac:dyDescent="0.25">
      <c r="A64" s="6">
        <v>36212</v>
      </c>
      <c r="B64" s="7"/>
      <c r="C64" s="7"/>
    </row>
    <row r="65" spans="1:3" x14ac:dyDescent="0.25">
      <c r="A65" s="6">
        <v>36219</v>
      </c>
      <c r="B65" s="7"/>
      <c r="C65" s="7"/>
    </row>
    <row r="66" spans="1:3" x14ac:dyDescent="0.25">
      <c r="A66" s="6">
        <v>36226</v>
      </c>
      <c r="B66" s="7"/>
      <c r="C66" s="7"/>
    </row>
    <row r="67" spans="1:3" x14ac:dyDescent="0.25">
      <c r="A67" s="6">
        <v>36233</v>
      </c>
      <c r="B67" s="7"/>
      <c r="C67" s="7"/>
    </row>
    <row r="68" spans="1:3" x14ac:dyDescent="0.25">
      <c r="A68" s="6">
        <v>36240</v>
      </c>
      <c r="B68" s="7"/>
      <c r="C68" s="7"/>
    </row>
    <row r="69" spans="1:3" x14ac:dyDescent="0.25">
      <c r="A69" s="6">
        <v>36247</v>
      </c>
      <c r="B69" s="7"/>
      <c r="C69" s="7"/>
    </row>
    <row r="70" spans="1:3" x14ac:dyDescent="0.25">
      <c r="A70" s="6">
        <v>36254</v>
      </c>
      <c r="B70" s="7"/>
      <c r="C70" s="7"/>
    </row>
    <row r="71" spans="1:3" x14ac:dyDescent="0.25">
      <c r="A71" s="6">
        <v>36261</v>
      </c>
      <c r="B71" s="7"/>
      <c r="C71" s="7"/>
    </row>
    <row r="72" spans="1:3" x14ac:dyDescent="0.25">
      <c r="A72" s="6">
        <v>36268</v>
      </c>
      <c r="B72" s="7"/>
      <c r="C72" s="7"/>
    </row>
    <row r="73" spans="1:3" x14ac:dyDescent="0.25">
      <c r="A73" s="6">
        <v>36275</v>
      </c>
      <c r="B73" s="7"/>
      <c r="C73" s="7"/>
    </row>
    <row r="74" spans="1:3" x14ac:dyDescent="0.25">
      <c r="A74" s="6">
        <v>36282</v>
      </c>
      <c r="B74" s="7"/>
      <c r="C74" s="7"/>
    </row>
    <row r="75" spans="1:3" x14ac:dyDescent="0.25">
      <c r="A75" s="6">
        <v>36289</v>
      </c>
      <c r="B75" s="7"/>
      <c r="C75" s="7"/>
    </row>
    <row r="76" spans="1:3" x14ac:dyDescent="0.25">
      <c r="A76" s="6">
        <v>36296</v>
      </c>
      <c r="B76" s="7"/>
      <c r="C76" s="7"/>
    </row>
    <row r="77" spans="1:3" x14ac:dyDescent="0.25">
      <c r="A77" s="6">
        <v>36303</v>
      </c>
      <c r="B77" s="7"/>
      <c r="C77" s="7"/>
    </row>
    <row r="78" spans="1:3" x14ac:dyDescent="0.25">
      <c r="A78" s="6">
        <v>36310</v>
      </c>
      <c r="B78" s="7"/>
      <c r="C78" s="7"/>
    </row>
    <row r="79" spans="1:3" x14ac:dyDescent="0.25">
      <c r="A79" s="6">
        <v>36317</v>
      </c>
      <c r="B79" s="7"/>
      <c r="C79" s="7"/>
    </row>
    <row r="80" spans="1:3" x14ac:dyDescent="0.25">
      <c r="A80" s="6">
        <v>36324</v>
      </c>
      <c r="B80" s="7"/>
      <c r="C80" s="7"/>
    </row>
    <row r="81" spans="1:3" x14ac:dyDescent="0.25">
      <c r="A81" s="6">
        <v>36331</v>
      </c>
      <c r="B81" s="7"/>
      <c r="C81" s="7"/>
    </row>
    <row r="82" spans="1:3" x14ac:dyDescent="0.25">
      <c r="A82" s="6">
        <v>36338</v>
      </c>
      <c r="B82" s="7"/>
      <c r="C82" s="7"/>
    </row>
    <row r="83" spans="1:3" x14ac:dyDescent="0.25">
      <c r="A83" s="6">
        <v>36345</v>
      </c>
      <c r="B83" s="7"/>
      <c r="C83" s="7"/>
    </row>
    <row r="84" spans="1:3" x14ac:dyDescent="0.25">
      <c r="A84" s="6">
        <v>36352</v>
      </c>
      <c r="B84" s="7"/>
      <c r="C84" s="7"/>
    </row>
    <row r="85" spans="1:3" x14ac:dyDescent="0.25">
      <c r="A85" s="6">
        <v>36359</v>
      </c>
      <c r="B85" s="7"/>
      <c r="C85" s="7"/>
    </row>
    <row r="86" spans="1:3" x14ac:dyDescent="0.25">
      <c r="A86" s="6">
        <v>36366</v>
      </c>
      <c r="B86" s="7"/>
      <c r="C86" s="7"/>
    </row>
    <row r="87" spans="1:3" x14ac:dyDescent="0.25">
      <c r="A87" s="6">
        <v>36373</v>
      </c>
      <c r="B87" s="7"/>
      <c r="C87" s="7"/>
    </row>
    <row r="88" spans="1:3" x14ac:dyDescent="0.25">
      <c r="A88" s="6">
        <v>36380</v>
      </c>
      <c r="B88" s="7"/>
      <c r="C88" s="7"/>
    </row>
    <row r="89" spans="1:3" x14ac:dyDescent="0.25">
      <c r="A89" s="6">
        <v>36387</v>
      </c>
      <c r="B89" s="7"/>
      <c r="C89" s="7"/>
    </row>
    <row r="90" spans="1:3" x14ac:dyDescent="0.25">
      <c r="A90" s="6">
        <v>36394</v>
      </c>
      <c r="B90" s="7"/>
      <c r="C90" s="7"/>
    </row>
    <row r="91" spans="1:3" x14ac:dyDescent="0.25">
      <c r="A91" s="6">
        <v>36401</v>
      </c>
      <c r="B91" s="7"/>
      <c r="C91" s="7"/>
    </row>
    <row r="92" spans="1:3" x14ac:dyDescent="0.25">
      <c r="A92" s="6">
        <v>36408</v>
      </c>
      <c r="B92" s="7"/>
      <c r="C92" s="7"/>
    </row>
    <row r="93" spans="1:3" x14ac:dyDescent="0.25">
      <c r="A93" s="6">
        <v>36415</v>
      </c>
      <c r="B93" s="7"/>
      <c r="C93" s="7"/>
    </row>
    <row r="94" spans="1:3" x14ac:dyDescent="0.25">
      <c r="A94" s="6">
        <v>36422</v>
      </c>
      <c r="B94" s="7"/>
      <c r="C94" s="7"/>
    </row>
    <row r="95" spans="1:3" x14ac:dyDescent="0.25">
      <c r="A95" s="6">
        <v>36429</v>
      </c>
      <c r="B95" s="7"/>
      <c r="C95" s="7"/>
    </row>
    <row r="96" spans="1:3" x14ac:dyDescent="0.25">
      <c r="A96" s="6">
        <v>36436</v>
      </c>
      <c r="B96" s="7"/>
      <c r="C96" s="7"/>
    </row>
    <row r="97" spans="1:3" x14ac:dyDescent="0.25">
      <c r="A97" s="6">
        <v>36443</v>
      </c>
      <c r="B97" s="7"/>
      <c r="C97" s="7"/>
    </row>
    <row r="98" spans="1:3" x14ac:dyDescent="0.25">
      <c r="A98" s="6">
        <v>36450</v>
      </c>
      <c r="B98" s="7"/>
      <c r="C98" s="7"/>
    </row>
    <row r="99" spans="1:3" x14ac:dyDescent="0.25">
      <c r="A99" s="6">
        <v>36457</v>
      </c>
      <c r="B99" s="7"/>
      <c r="C99" s="7"/>
    </row>
    <row r="100" spans="1:3" x14ac:dyDescent="0.25">
      <c r="A100" s="6">
        <v>36464</v>
      </c>
      <c r="B100" s="7"/>
      <c r="C100" s="7"/>
    </row>
    <row r="101" spans="1:3" x14ac:dyDescent="0.25">
      <c r="A101" s="6">
        <v>36471</v>
      </c>
      <c r="B101" s="7"/>
      <c r="C101" s="7"/>
    </row>
    <row r="102" spans="1:3" x14ac:dyDescent="0.25">
      <c r="A102" s="6">
        <v>36478</v>
      </c>
      <c r="B102" s="7"/>
      <c r="C102" s="7"/>
    </row>
    <row r="103" spans="1:3" x14ac:dyDescent="0.25">
      <c r="A103" s="6">
        <v>36485</v>
      </c>
      <c r="B103" s="7"/>
      <c r="C103" s="7"/>
    </row>
    <row r="104" spans="1:3" x14ac:dyDescent="0.25">
      <c r="A104" s="6">
        <v>36492</v>
      </c>
      <c r="B104" s="7"/>
      <c r="C104" s="7"/>
    </row>
    <row r="105" spans="1:3" x14ac:dyDescent="0.25">
      <c r="A105" s="6">
        <v>36499</v>
      </c>
      <c r="B105" s="7"/>
      <c r="C105" s="7"/>
    </row>
    <row r="106" spans="1:3" x14ac:dyDescent="0.25">
      <c r="A106" s="6">
        <v>36506</v>
      </c>
      <c r="B106" s="7"/>
      <c r="C106" s="7"/>
    </row>
    <row r="107" spans="1:3" x14ac:dyDescent="0.25">
      <c r="A107" s="6">
        <v>36513</v>
      </c>
      <c r="B107" s="7"/>
      <c r="C107" s="7"/>
    </row>
    <row r="108" spans="1:3" x14ac:dyDescent="0.25">
      <c r="A108" s="6">
        <v>36520</v>
      </c>
      <c r="B108" s="7"/>
      <c r="C108" s="7"/>
    </row>
    <row r="109" spans="1:3" x14ac:dyDescent="0.25">
      <c r="A109" s="6">
        <v>36527</v>
      </c>
      <c r="B109" s="7"/>
      <c r="C109" s="7"/>
    </row>
    <row r="110" spans="1:3" x14ac:dyDescent="0.25">
      <c r="A110" s="6">
        <v>36534</v>
      </c>
      <c r="B110" s="7"/>
      <c r="C110" s="7"/>
    </row>
    <row r="111" spans="1:3" x14ac:dyDescent="0.25">
      <c r="A111" s="6">
        <v>36541</v>
      </c>
      <c r="B111" s="7"/>
      <c r="C111" s="7"/>
    </row>
    <row r="112" spans="1:3" x14ac:dyDescent="0.25">
      <c r="A112" s="6">
        <v>36548</v>
      </c>
      <c r="B112" s="7"/>
      <c r="C112" s="7"/>
    </row>
    <row r="113" spans="1:3" x14ac:dyDescent="0.25">
      <c r="A113" s="6">
        <v>36555</v>
      </c>
      <c r="B113" s="7"/>
      <c r="C113" s="7"/>
    </row>
    <row r="114" spans="1:3" x14ac:dyDescent="0.25">
      <c r="A114" s="6">
        <v>36562</v>
      </c>
      <c r="B114" s="7"/>
      <c r="C114" s="7"/>
    </row>
    <row r="115" spans="1:3" x14ac:dyDescent="0.25">
      <c r="A115" s="6">
        <v>36569</v>
      </c>
      <c r="B115" s="7"/>
      <c r="C115" s="7"/>
    </row>
    <row r="116" spans="1:3" x14ac:dyDescent="0.25">
      <c r="A116" s="6">
        <v>36576</v>
      </c>
      <c r="B116" s="7"/>
      <c r="C116" s="7"/>
    </row>
    <row r="117" spans="1:3" x14ac:dyDescent="0.25">
      <c r="A117" s="6">
        <v>36583</v>
      </c>
      <c r="B117" s="7"/>
      <c r="C117" s="7"/>
    </row>
    <row r="118" spans="1:3" x14ac:dyDescent="0.25">
      <c r="A118" s="6">
        <v>36590</v>
      </c>
      <c r="B118" s="7"/>
      <c r="C118" s="7"/>
    </row>
    <row r="119" spans="1:3" x14ac:dyDescent="0.25">
      <c r="A119" s="6">
        <v>36597</v>
      </c>
      <c r="B119" s="7"/>
      <c r="C119" s="7"/>
    </row>
    <row r="120" spans="1:3" x14ac:dyDescent="0.25">
      <c r="A120" s="6">
        <v>36604</v>
      </c>
      <c r="B120" s="7"/>
      <c r="C120" s="7"/>
    </row>
    <row r="121" spans="1:3" x14ac:dyDescent="0.25">
      <c r="A121" s="6">
        <v>36611</v>
      </c>
      <c r="B121" s="7"/>
      <c r="C121" s="7"/>
    </row>
    <row r="122" spans="1:3" x14ac:dyDescent="0.25">
      <c r="A122" s="6">
        <v>36618</v>
      </c>
      <c r="B122" s="7"/>
      <c r="C122" s="7"/>
    </row>
    <row r="123" spans="1:3" x14ac:dyDescent="0.25">
      <c r="A123" s="6">
        <v>36625</v>
      </c>
      <c r="B123" s="7"/>
      <c r="C123" s="7"/>
    </row>
    <row r="124" spans="1:3" x14ac:dyDescent="0.25">
      <c r="A124" s="6">
        <v>36632</v>
      </c>
      <c r="B124" s="7"/>
      <c r="C124" s="7"/>
    </row>
    <row r="125" spans="1:3" x14ac:dyDescent="0.25">
      <c r="A125" s="6">
        <v>36639</v>
      </c>
      <c r="B125" s="7"/>
      <c r="C125" s="7"/>
    </row>
    <row r="126" spans="1:3" x14ac:dyDescent="0.25">
      <c r="A126" s="6">
        <v>36646</v>
      </c>
      <c r="B126" s="7"/>
      <c r="C126" s="7"/>
    </row>
    <row r="127" spans="1:3" x14ac:dyDescent="0.25">
      <c r="A127" s="6">
        <v>36653</v>
      </c>
      <c r="B127" s="7"/>
      <c r="C127" s="7"/>
    </row>
    <row r="128" spans="1:3" x14ac:dyDescent="0.25">
      <c r="A128" s="6">
        <v>36660</v>
      </c>
      <c r="B128" s="7"/>
      <c r="C128" s="7"/>
    </row>
    <row r="129" spans="1:3" x14ac:dyDescent="0.25">
      <c r="A129" s="6">
        <v>36667</v>
      </c>
      <c r="B129" s="7"/>
      <c r="C129" s="7"/>
    </row>
    <row r="130" spans="1:3" x14ac:dyDescent="0.25">
      <c r="A130" s="6">
        <v>36674</v>
      </c>
      <c r="B130" s="7"/>
      <c r="C130" s="7"/>
    </row>
    <row r="131" spans="1:3" x14ac:dyDescent="0.25">
      <c r="A131" s="6">
        <v>36681</v>
      </c>
      <c r="B131" s="7"/>
      <c r="C131" s="7"/>
    </row>
    <row r="132" spans="1:3" x14ac:dyDescent="0.25">
      <c r="A132" s="6">
        <v>36688</v>
      </c>
      <c r="B132" s="7"/>
      <c r="C132" s="7"/>
    </row>
    <row r="133" spans="1:3" x14ac:dyDescent="0.25">
      <c r="A133" s="6">
        <v>36695</v>
      </c>
      <c r="B133" s="7"/>
      <c r="C133" s="7"/>
    </row>
    <row r="134" spans="1:3" x14ac:dyDescent="0.25">
      <c r="A134" s="6">
        <v>36702</v>
      </c>
      <c r="B134" s="7"/>
      <c r="C134" s="7"/>
    </row>
    <row r="135" spans="1:3" x14ac:dyDescent="0.25">
      <c r="A135" s="6">
        <v>36709</v>
      </c>
      <c r="B135" s="7"/>
      <c r="C135" s="7"/>
    </row>
    <row r="136" spans="1:3" x14ac:dyDescent="0.25">
      <c r="A136" s="6">
        <v>36716</v>
      </c>
      <c r="B136" s="7"/>
      <c r="C136" s="7"/>
    </row>
    <row r="137" spans="1:3" x14ac:dyDescent="0.25">
      <c r="A137" s="6">
        <v>36723</v>
      </c>
      <c r="B137" s="7"/>
      <c r="C137" s="7"/>
    </row>
    <row r="138" spans="1:3" x14ac:dyDescent="0.25">
      <c r="A138" s="6">
        <v>36730</v>
      </c>
      <c r="B138" s="7"/>
      <c r="C138" s="7"/>
    </row>
    <row r="139" spans="1:3" x14ac:dyDescent="0.25">
      <c r="A139" s="6">
        <v>36737</v>
      </c>
      <c r="B139" s="7"/>
      <c r="C139" s="7"/>
    </row>
    <row r="140" spans="1:3" x14ac:dyDescent="0.25">
      <c r="A140" s="6">
        <v>36744</v>
      </c>
      <c r="B140" s="7"/>
      <c r="C140" s="7"/>
    </row>
    <row r="141" spans="1:3" x14ac:dyDescent="0.25">
      <c r="A141" s="6">
        <v>36751</v>
      </c>
      <c r="B141" s="7"/>
      <c r="C141" s="7"/>
    </row>
    <row r="142" spans="1:3" x14ac:dyDescent="0.25">
      <c r="A142" s="6">
        <v>36758</v>
      </c>
      <c r="B142" s="7"/>
      <c r="C142" s="7"/>
    </row>
    <row r="143" spans="1:3" x14ac:dyDescent="0.25">
      <c r="A143" s="6">
        <v>36765</v>
      </c>
      <c r="B143" s="7"/>
      <c r="C143" s="7"/>
    </row>
    <row r="144" spans="1:3" x14ac:dyDescent="0.25">
      <c r="A144" s="6">
        <v>36772</v>
      </c>
      <c r="B144" s="7"/>
      <c r="C144" s="7"/>
    </row>
    <row r="145" spans="1:3" x14ac:dyDescent="0.25">
      <c r="A145" s="6">
        <v>36779</v>
      </c>
      <c r="B145" s="7"/>
      <c r="C145" s="7"/>
    </row>
    <row r="146" spans="1:3" x14ac:dyDescent="0.25">
      <c r="A146" s="6">
        <v>36786</v>
      </c>
      <c r="B146" s="7"/>
      <c r="C146" s="7"/>
    </row>
    <row r="147" spans="1:3" x14ac:dyDescent="0.25">
      <c r="A147" s="6">
        <v>36793</v>
      </c>
      <c r="B147" s="7"/>
      <c r="C147" s="7"/>
    </row>
    <row r="148" spans="1:3" x14ac:dyDescent="0.25">
      <c r="A148" s="6">
        <v>36800</v>
      </c>
      <c r="B148" s="7"/>
      <c r="C148" s="7"/>
    </row>
    <row r="149" spans="1:3" x14ac:dyDescent="0.25">
      <c r="A149" s="6">
        <v>36807</v>
      </c>
      <c r="B149" s="7"/>
      <c r="C149" s="7"/>
    </row>
    <row r="150" spans="1:3" x14ac:dyDescent="0.25">
      <c r="A150" s="6">
        <v>36814</v>
      </c>
      <c r="B150" s="7"/>
      <c r="C150" s="7"/>
    </row>
    <row r="151" spans="1:3" x14ac:dyDescent="0.25">
      <c r="A151" s="6">
        <v>36821</v>
      </c>
      <c r="B151" s="7"/>
      <c r="C151" s="7"/>
    </row>
    <row r="152" spans="1:3" x14ac:dyDescent="0.25">
      <c r="A152" s="6">
        <v>36828</v>
      </c>
      <c r="B152" s="7"/>
      <c r="C152" s="7"/>
    </row>
    <row r="153" spans="1:3" x14ac:dyDescent="0.25">
      <c r="A153" s="6">
        <v>36835</v>
      </c>
      <c r="B153" s="7"/>
      <c r="C153" s="7"/>
    </row>
    <row r="154" spans="1:3" x14ac:dyDescent="0.25">
      <c r="A154" s="6">
        <v>36842</v>
      </c>
      <c r="B154" s="7"/>
      <c r="C154" s="7"/>
    </row>
    <row r="155" spans="1:3" x14ac:dyDescent="0.25">
      <c r="A155" s="6">
        <v>36849</v>
      </c>
      <c r="B155" s="7"/>
      <c r="C155" s="7"/>
    </row>
    <row r="156" spans="1:3" x14ac:dyDescent="0.25">
      <c r="A156" s="6">
        <v>36856</v>
      </c>
      <c r="B156" s="7"/>
      <c r="C156" s="7"/>
    </row>
    <row r="157" spans="1:3" x14ac:dyDescent="0.25">
      <c r="A157" s="6">
        <v>36863</v>
      </c>
      <c r="B157" s="7"/>
      <c r="C157" s="7"/>
    </row>
    <row r="158" spans="1:3" x14ac:dyDescent="0.25">
      <c r="A158" s="6">
        <v>36870</v>
      </c>
      <c r="B158" s="7"/>
      <c r="C158" s="7"/>
    </row>
    <row r="159" spans="1:3" x14ac:dyDescent="0.25">
      <c r="A159" s="6">
        <v>36877</v>
      </c>
      <c r="B159" s="7"/>
      <c r="C159" s="7"/>
    </row>
    <row r="160" spans="1:3" x14ac:dyDescent="0.25">
      <c r="A160" s="6">
        <v>36884</v>
      </c>
      <c r="B160" s="7"/>
      <c r="C160" s="7"/>
    </row>
    <row r="161" spans="1:3" x14ac:dyDescent="0.25">
      <c r="A161" s="6">
        <v>36891</v>
      </c>
      <c r="B161" s="7"/>
      <c r="C161" s="7"/>
    </row>
    <row r="162" spans="1:3" x14ac:dyDescent="0.25">
      <c r="A162" s="6">
        <v>36898</v>
      </c>
      <c r="B162" s="7"/>
      <c r="C162" s="7"/>
    </row>
    <row r="163" spans="1:3" x14ac:dyDescent="0.25">
      <c r="A163" s="6">
        <v>36905</v>
      </c>
      <c r="B163" s="7"/>
      <c r="C163" s="7"/>
    </row>
    <row r="164" spans="1:3" x14ac:dyDescent="0.25">
      <c r="A164" s="6">
        <v>36912</v>
      </c>
      <c r="B164" s="7"/>
      <c r="C164" s="7"/>
    </row>
    <row r="165" spans="1:3" x14ac:dyDescent="0.25">
      <c r="A165" s="6">
        <v>36919</v>
      </c>
      <c r="B165" s="7"/>
      <c r="C165" s="7"/>
    </row>
    <row r="166" spans="1:3" x14ac:dyDescent="0.25">
      <c r="A166" s="6">
        <v>36926</v>
      </c>
      <c r="B166" s="7"/>
      <c r="C166" s="7"/>
    </row>
    <row r="167" spans="1:3" x14ac:dyDescent="0.25">
      <c r="A167" s="6">
        <v>36933</v>
      </c>
      <c r="B167" s="7"/>
      <c r="C167" s="7"/>
    </row>
    <row r="168" spans="1:3" x14ac:dyDescent="0.25">
      <c r="A168" s="6">
        <v>36940</v>
      </c>
      <c r="B168" s="7"/>
      <c r="C168" s="7"/>
    </row>
    <row r="169" spans="1:3" x14ac:dyDescent="0.25">
      <c r="A169" s="6">
        <v>36947</v>
      </c>
      <c r="B169" s="7"/>
      <c r="C169" s="7"/>
    </row>
    <row r="170" spans="1:3" x14ac:dyDescent="0.25">
      <c r="A170" s="6">
        <v>36954</v>
      </c>
      <c r="B170" s="7"/>
      <c r="C170" s="7"/>
    </row>
    <row r="171" spans="1:3" x14ac:dyDescent="0.25">
      <c r="A171" s="6">
        <v>36961</v>
      </c>
      <c r="B171" s="7"/>
      <c r="C171" s="7"/>
    </row>
    <row r="172" spans="1:3" x14ac:dyDescent="0.25">
      <c r="A172" s="6">
        <v>36968</v>
      </c>
      <c r="B172" s="7"/>
      <c r="C172" s="7"/>
    </row>
    <row r="173" spans="1:3" x14ac:dyDescent="0.25">
      <c r="A173" s="6">
        <v>36975</v>
      </c>
      <c r="B173" s="7"/>
      <c r="C173" s="7"/>
    </row>
    <row r="174" spans="1:3" x14ac:dyDescent="0.25">
      <c r="A174" s="6">
        <v>36982</v>
      </c>
      <c r="B174" s="7"/>
      <c r="C174" s="7"/>
    </row>
    <row r="175" spans="1:3" x14ac:dyDescent="0.25">
      <c r="A175" s="6">
        <v>36989</v>
      </c>
      <c r="B175" s="7"/>
      <c r="C175" s="7"/>
    </row>
    <row r="176" spans="1:3" x14ac:dyDescent="0.25">
      <c r="A176" s="6">
        <v>36996</v>
      </c>
      <c r="B176" s="7"/>
      <c r="C176" s="7"/>
    </row>
    <row r="177" spans="1:3" x14ac:dyDescent="0.25">
      <c r="A177" s="6">
        <v>37003</v>
      </c>
      <c r="B177" s="7"/>
      <c r="C177" s="7"/>
    </row>
    <row r="178" spans="1:3" x14ac:dyDescent="0.25">
      <c r="A178" s="6">
        <v>37010</v>
      </c>
      <c r="B178" s="7"/>
      <c r="C178" s="7"/>
    </row>
    <row r="179" spans="1:3" x14ac:dyDescent="0.25">
      <c r="A179" s="6">
        <v>37017</v>
      </c>
      <c r="B179" s="7"/>
      <c r="C179" s="7"/>
    </row>
    <row r="180" spans="1:3" x14ac:dyDescent="0.25">
      <c r="A180" s="6">
        <v>37024</v>
      </c>
      <c r="B180" s="7"/>
      <c r="C180" s="7"/>
    </row>
    <row r="181" spans="1:3" x14ac:dyDescent="0.25">
      <c r="A181" s="6">
        <v>37031</v>
      </c>
      <c r="B181" s="7"/>
      <c r="C181" s="7"/>
    </row>
    <row r="182" spans="1:3" x14ac:dyDescent="0.25">
      <c r="A182" s="6">
        <v>37038</v>
      </c>
      <c r="B182" s="7"/>
      <c r="C182" s="7"/>
    </row>
    <row r="183" spans="1:3" x14ac:dyDescent="0.25">
      <c r="A183" s="6">
        <v>37045</v>
      </c>
      <c r="B183" s="7"/>
      <c r="C183" s="7"/>
    </row>
    <row r="184" spans="1:3" x14ac:dyDescent="0.25">
      <c r="A184" s="6">
        <v>37052</v>
      </c>
      <c r="B184" s="7"/>
      <c r="C184" s="7"/>
    </row>
    <row r="185" spans="1:3" x14ac:dyDescent="0.25">
      <c r="A185" s="6">
        <v>37059</v>
      </c>
      <c r="B185" s="7"/>
      <c r="C185" s="7"/>
    </row>
    <row r="186" spans="1:3" x14ac:dyDescent="0.25">
      <c r="A186" s="6">
        <v>37066</v>
      </c>
      <c r="B186" s="7"/>
      <c r="C186" s="7"/>
    </row>
    <row r="187" spans="1:3" x14ac:dyDescent="0.25">
      <c r="A187" s="6">
        <v>37073</v>
      </c>
      <c r="B187" s="7"/>
      <c r="C187" s="7"/>
    </row>
    <row r="188" spans="1:3" x14ac:dyDescent="0.25">
      <c r="A188" s="6">
        <v>37080</v>
      </c>
      <c r="B188" s="7"/>
      <c r="C188" s="7"/>
    </row>
    <row r="189" spans="1:3" x14ac:dyDescent="0.25">
      <c r="A189" s="6">
        <v>37087</v>
      </c>
      <c r="B189" s="7"/>
      <c r="C189" s="7"/>
    </row>
    <row r="190" spans="1:3" x14ac:dyDescent="0.25">
      <c r="A190" s="6">
        <v>37094</v>
      </c>
      <c r="B190" s="7"/>
      <c r="C190" s="7"/>
    </row>
    <row r="191" spans="1:3" x14ac:dyDescent="0.25">
      <c r="A191" s="6">
        <v>37101</v>
      </c>
      <c r="B191" s="7"/>
      <c r="C191" s="7"/>
    </row>
    <row r="192" spans="1:3" x14ac:dyDescent="0.25">
      <c r="A192" s="6">
        <v>37108</v>
      </c>
      <c r="B192" s="7"/>
      <c r="C192" s="7"/>
    </row>
    <row r="193" spans="1:3" x14ac:dyDescent="0.25">
      <c r="A193" s="6">
        <v>37115</v>
      </c>
      <c r="B193" s="7"/>
      <c r="C193" s="7"/>
    </row>
    <row r="194" spans="1:3" x14ac:dyDescent="0.25">
      <c r="A194" s="6">
        <v>37122</v>
      </c>
      <c r="B194" s="7"/>
      <c r="C194" s="7"/>
    </row>
    <row r="195" spans="1:3" x14ac:dyDescent="0.25">
      <c r="A195" s="6">
        <v>37129</v>
      </c>
      <c r="B195" s="7"/>
      <c r="C195" s="7"/>
    </row>
    <row r="196" spans="1:3" x14ac:dyDescent="0.25">
      <c r="A196" s="6">
        <v>37136</v>
      </c>
      <c r="B196" s="7"/>
      <c r="C196" s="7"/>
    </row>
    <row r="197" spans="1:3" x14ac:dyDescent="0.25">
      <c r="A197" s="6">
        <v>37143</v>
      </c>
      <c r="B197" s="7"/>
      <c r="C197" s="7"/>
    </row>
    <row r="198" spans="1:3" x14ac:dyDescent="0.25">
      <c r="A198" s="6">
        <v>37150</v>
      </c>
      <c r="B198" s="7"/>
      <c r="C198" s="7"/>
    </row>
    <row r="199" spans="1:3" x14ac:dyDescent="0.25">
      <c r="A199" s="6">
        <v>37157</v>
      </c>
      <c r="B199" s="7"/>
      <c r="C199" s="7"/>
    </row>
    <row r="200" spans="1:3" x14ac:dyDescent="0.25">
      <c r="A200" s="6">
        <v>37164</v>
      </c>
      <c r="B200" s="7"/>
      <c r="C200" s="7"/>
    </row>
    <row r="201" spans="1:3" x14ac:dyDescent="0.25">
      <c r="A201" s="6">
        <v>37171</v>
      </c>
      <c r="B201" s="7"/>
      <c r="C201" s="7"/>
    </row>
    <row r="202" spans="1:3" x14ac:dyDescent="0.25">
      <c r="A202" s="6">
        <v>37178</v>
      </c>
      <c r="B202" s="7"/>
      <c r="C202" s="7"/>
    </row>
    <row r="203" spans="1:3" x14ac:dyDescent="0.25">
      <c r="A203" s="6">
        <v>37185</v>
      </c>
      <c r="B203" s="7"/>
      <c r="C203" s="7"/>
    </row>
    <row r="204" spans="1:3" x14ac:dyDescent="0.25">
      <c r="A204" s="6">
        <v>37192</v>
      </c>
      <c r="B204" s="7"/>
      <c r="C204" s="7"/>
    </row>
    <row r="205" spans="1:3" x14ac:dyDescent="0.25">
      <c r="A205" s="6">
        <v>37199</v>
      </c>
      <c r="B205" s="7"/>
      <c r="C205" s="7"/>
    </row>
    <row r="206" spans="1:3" x14ac:dyDescent="0.25">
      <c r="A206" s="6">
        <v>37206</v>
      </c>
      <c r="B206" s="7"/>
      <c r="C206" s="7"/>
    </row>
    <row r="207" spans="1:3" x14ac:dyDescent="0.25">
      <c r="A207" s="6">
        <v>37213</v>
      </c>
      <c r="B207" s="7"/>
      <c r="C207" s="7"/>
    </row>
    <row r="208" spans="1:3" x14ac:dyDescent="0.25">
      <c r="A208" s="6">
        <v>37220</v>
      </c>
      <c r="B208" s="7"/>
      <c r="C208" s="7"/>
    </row>
    <row r="209" spans="1:3" x14ac:dyDescent="0.25">
      <c r="A209" s="6">
        <v>37227</v>
      </c>
      <c r="B209" s="7"/>
      <c r="C209" s="7"/>
    </row>
    <row r="210" spans="1:3" x14ac:dyDescent="0.25">
      <c r="A210" s="6">
        <v>37234</v>
      </c>
      <c r="B210" s="7"/>
      <c r="C210" s="7"/>
    </row>
    <row r="211" spans="1:3" x14ac:dyDescent="0.25">
      <c r="A211" s="6">
        <v>37241</v>
      </c>
      <c r="B211" s="7"/>
      <c r="C211" s="7"/>
    </row>
    <row r="212" spans="1:3" x14ac:dyDescent="0.25">
      <c r="A212" s="6">
        <v>37248</v>
      </c>
      <c r="B212" s="7"/>
      <c r="C212" s="7"/>
    </row>
    <row r="213" spans="1:3" x14ac:dyDescent="0.25">
      <c r="A213" s="6">
        <v>37255</v>
      </c>
      <c r="B213" s="7"/>
      <c r="C213" s="7"/>
    </row>
    <row r="214" spans="1:3" x14ac:dyDescent="0.25">
      <c r="A214" s="6">
        <v>37262</v>
      </c>
      <c r="B214" s="7"/>
      <c r="C214" s="7"/>
    </row>
    <row r="215" spans="1:3" x14ac:dyDescent="0.25">
      <c r="A215" s="6">
        <v>37269</v>
      </c>
      <c r="B215" s="7"/>
      <c r="C215" s="7"/>
    </row>
    <row r="216" spans="1:3" x14ac:dyDescent="0.25">
      <c r="A216" s="6">
        <v>37276</v>
      </c>
      <c r="B216" s="7"/>
      <c r="C216" s="7"/>
    </row>
    <row r="217" spans="1:3" x14ac:dyDescent="0.25">
      <c r="A217" s="6">
        <v>37283</v>
      </c>
      <c r="B217" s="7"/>
      <c r="C217" s="7"/>
    </row>
    <row r="218" spans="1:3" x14ac:dyDescent="0.25">
      <c r="A218" s="6">
        <v>37290</v>
      </c>
      <c r="B218" s="7"/>
      <c r="C218" s="7"/>
    </row>
    <row r="219" spans="1:3" x14ac:dyDescent="0.25">
      <c r="A219" s="6">
        <v>37297</v>
      </c>
      <c r="B219" s="7"/>
      <c r="C219" s="7"/>
    </row>
    <row r="220" spans="1:3" x14ac:dyDescent="0.25">
      <c r="A220" s="6">
        <v>37304</v>
      </c>
      <c r="B220" s="7"/>
      <c r="C220" s="7"/>
    </row>
    <row r="221" spans="1:3" x14ac:dyDescent="0.25">
      <c r="A221" s="6">
        <v>37311</v>
      </c>
      <c r="B221" s="7"/>
      <c r="C221" s="7"/>
    </row>
    <row r="222" spans="1:3" x14ac:dyDescent="0.25">
      <c r="A222" s="6">
        <v>37318</v>
      </c>
      <c r="B222" s="7"/>
      <c r="C222" s="7"/>
    </row>
    <row r="223" spans="1:3" x14ac:dyDescent="0.25">
      <c r="A223" s="6">
        <v>37325</v>
      </c>
      <c r="B223" s="7"/>
      <c r="C223" s="7"/>
    </row>
    <row r="224" spans="1:3" x14ac:dyDescent="0.25">
      <c r="A224" s="6">
        <v>37332</v>
      </c>
      <c r="B224" s="7"/>
      <c r="C224" s="7"/>
    </row>
    <row r="225" spans="1:3" x14ac:dyDescent="0.25">
      <c r="A225" s="6">
        <v>37339</v>
      </c>
      <c r="B225" s="7"/>
      <c r="C225" s="7"/>
    </row>
    <row r="226" spans="1:3" x14ac:dyDescent="0.25">
      <c r="A226" s="6">
        <v>37346</v>
      </c>
      <c r="B226" s="7"/>
      <c r="C226" s="7"/>
    </row>
    <row r="227" spans="1:3" x14ac:dyDescent="0.25">
      <c r="A227" s="6">
        <v>37353</v>
      </c>
      <c r="B227" s="7"/>
      <c r="C227" s="7"/>
    </row>
    <row r="228" spans="1:3" x14ac:dyDescent="0.25">
      <c r="A228" s="6">
        <v>37360</v>
      </c>
      <c r="B228" s="7"/>
      <c r="C228" s="7"/>
    </row>
    <row r="229" spans="1:3" x14ac:dyDescent="0.25">
      <c r="A229" s="6">
        <v>37367</v>
      </c>
      <c r="B229" s="7"/>
      <c r="C229" s="7"/>
    </row>
    <row r="230" spans="1:3" x14ac:dyDescent="0.25">
      <c r="A230" s="6">
        <v>37374</v>
      </c>
      <c r="B230" s="7"/>
      <c r="C230" s="7"/>
    </row>
    <row r="231" spans="1:3" x14ac:dyDescent="0.25">
      <c r="A231" s="6">
        <v>37381</v>
      </c>
      <c r="B231" s="7"/>
      <c r="C231" s="7"/>
    </row>
    <row r="232" spans="1:3" x14ac:dyDescent="0.25">
      <c r="A232" s="6">
        <v>37388</v>
      </c>
      <c r="B232" s="7"/>
      <c r="C232" s="7"/>
    </row>
    <row r="233" spans="1:3" x14ac:dyDescent="0.25">
      <c r="A233" s="6">
        <v>37395</v>
      </c>
      <c r="B233" s="7"/>
      <c r="C233" s="7"/>
    </row>
    <row r="234" spans="1:3" x14ac:dyDescent="0.25">
      <c r="A234" s="6">
        <v>37402</v>
      </c>
      <c r="B234" s="7"/>
      <c r="C234" s="7"/>
    </row>
    <row r="235" spans="1:3" x14ac:dyDescent="0.25">
      <c r="A235" s="6">
        <v>37409</v>
      </c>
      <c r="B235" s="7"/>
      <c r="C235" s="7"/>
    </row>
    <row r="236" spans="1:3" x14ac:dyDescent="0.25">
      <c r="A236" s="6">
        <v>37416</v>
      </c>
      <c r="B236" s="7"/>
      <c r="C236" s="7"/>
    </row>
    <row r="237" spans="1:3" x14ac:dyDescent="0.25">
      <c r="A237" s="6">
        <v>37423</v>
      </c>
      <c r="B237" s="7"/>
      <c r="C237" s="7"/>
    </row>
    <row r="238" spans="1:3" x14ac:dyDescent="0.25">
      <c r="A238" s="6">
        <v>37430</v>
      </c>
      <c r="B238" s="7"/>
      <c r="C238" s="7"/>
    </row>
    <row r="239" spans="1:3" x14ac:dyDescent="0.25">
      <c r="A239" s="6">
        <v>37437</v>
      </c>
      <c r="B239" s="7"/>
      <c r="C239" s="7"/>
    </row>
    <row r="240" spans="1:3" x14ac:dyDescent="0.25">
      <c r="A240" s="6">
        <v>37444</v>
      </c>
      <c r="B240" s="7"/>
      <c r="C240" s="7"/>
    </row>
    <row r="241" spans="1:3" x14ac:dyDescent="0.25">
      <c r="A241" s="6">
        <v>37451</v>
      </c>
      <c r="B241" s="7"/>
      <c r="C241" s="7"/>
    </row>
    <row r="242" spans="1:3" x14ac:dyDescent="0.25">
      <c r="A242" s="6">
        <v>37458</v>
      </c>
      <c r="B242" s="7"/>
      <c r="C242" s="7"/>
    </row>
    <row r="243" spans="1:3" x14ac:dyDescent="0.25">
      <c r="A243" s="6">
        <v>37465</v>
      </c>
      <c r="B243" s="7"/>
      <c r="C243" s="7"/>
    </row>
    <row r="244" spans="1:3" x14ac:dyDescent="0.25">
      <c r="A244" s="6">
        <v>37472</v>
      </c>
      <c r="B244" s="7"/>
      <c r="C244" s="7"/>
    </row>
    <row r="245" spans="1:3" x14ac:dyDescent="0.25">
      <c r="A245" s="6">
        <v>37479</v>
      </c>
      <c r="B245" s="7"/>
      <c r="C245" s="7"/>
    </row>
    <row r="246" spans="1:3" x14ac:dyDescent="0.25">
      <c r="A246" s="6">
        <v>37486</v>
      </c>
      <c r="B246" s="7"/>
      <c r="C246" s="7"/>
    </row>
    <row r="247" spans="1:3" x14ac:dyDescent="0.25">
      <c r="A247" s="6">
        <v>37493</v>
      </c>
      <c r="B247" s="7"/>
      <c r="C247" s="7"/>
    </row>
    <row r="248" spans="1:3" x14ac:dyDescent="0.25">
      <c r="A248" s="6">
        <v>37500</v>
      </c>
      <c r="B248" s="7"/>
      <c r="C248" s="7"/>
    </row>
    <row r="249" spans="1:3" x14ac:dyDescent="0.25">
      <c r="A249" s="6">
        <v>37507</v>
      </c>
      <c r="B249" s="7"/>
      <c r="C249" s="7"/>
    </row>
    <row r="250" spans="1:3" x14ac:dyDescent="0.25">
      <c r="A250" s="6">
        <v>37514</v>
      </c>
      <c r="B250" s="7"/>
      <c r="C250" s="7"/>
    </row>
    <row r="251" spans="1:3" x14ac:dyDescent="0.25">
      <c r="A251" s="6">
        <v>37521</v>
      </c>
      <c r="B251" s="7"/>
      <c r="C251" s="7"/>
    </row>
    <row r="252" spans="1:3" x14ac:dyDescent="0.25">
      <c r="A252" s="6">
        <v>37528</v>
      </c>
      <c r="B252" s="7"/>
      <c r="C252" s="7"/>
    </row>
    <row r="253" spans="1:3" x14ac:dyDescent="0.25">
      <c r="A253" s="6">
        <v>37535</v>
      </c>
      <c r="B253" s="7"/>
      <c r="C253" s="7"/>
    </row>
    <row r="254" spans="1:3" x14ac:dyDescent="0.25">
      <c r="A254" s="6">
        <v>37542</v>
      </c>
      <c r="B254" s="7"/>
      <c r="C254" s="7"/>
    </row>
    <row r="255" spans="1:3" x14ac:dyDescent="0.25">
      <c r="A255" s="6">
        <v>37549</v>
      </c>
      <c r="B255" s="7"/>
      <c r="C255" s="7"/>
    </row>
    <row r="256" spans="1:3" x14ac:dyDescent="0.25">
      <c r="A256" s="6">
        <v>37556</v>
      </c>
      <c r="B256" s="7"/>
      <c r="C256" s="7"/>
    </row>
    <row r="257" spans="1:3" x14ac:dyDescent="0.25">
      <c r="A257" s="6">
        <v>37563</v>
      </c>
      <c r="B257" s="7"/>
      <c r="C257" s="7"/>
    </row>
    <row r="258" spans="1:3" x14ac:dyDescent="0.25">
      <c r="A258" s="6">
        <v>37570</v>
      </c>
      <c r="B258" s="7"/>
      <c r="C258" s="7"/>
    </row>
    <row r="259" spans="1:3" x14ac:dyDescent="0.25">
      <c r="A259" s="6">
        <v>37577</v>
      </c>
      <c r="B259" s="7"/>
      <c r="C259" s="7"/>
    </row>
    <row r="260" spans="1:3" x14ac:dyDescent="0.25">
      <c r="A260" s="6">
        <v>37584</v>
      </c>
      <c r="B260" s="7"/>
      <c r="C260" s="7"/>
    </row>
    <row r="261" spans="1:3" x14ac:dyDescent="0.25">
      <c r="A261" s="6">
        <v>37591</v>
      </c>
      <c r="B261" s="7"/>
      <c r="C261" s="7"/>
    </row>
    <row r="262" spans="1:3" x14ac:dyDescent="0.25">
      <c r="A262" s="6">
        <v>37598</v>
      </c>
      <c r="B262" s="7"/>
      <c r="C262" s="7"/>
    </row>
    <row r="263" spans="1:3" x14ac:dyDescent="0.25">
      <c r="A263" s="6">
        <v>37605</v>
      </c>
      <c r="B263" s="7"/>
      <c r="C263" s="7"/>
    </row>
    <row r="264" spans="1:3" x14ac:dyDescent="0.25">
      <c r="A264" s="6">
        <v>37612</v>
      </c>
      <c r="B264" s="7"/>
      <c r="C264" s="7"/>
    </row>
    <row r="265" spans="1:3" x14ac:dyDescent="0.25">
      <c r="A265" s="6">
        <v>37619</v>
      </c>
      <c r="B265" s="7"/>
      <c r="C265" s="7"/>
    </row>
    <row r="266" spans="1:3" x14ac:dyDescent="0.25">
      <c r="A266" s="6">
        <v>37626</v>
      </c>
      <c r="B266" s="7"/>
      <c r="C266" s="7"/>
    </row>
    <row r="267" spans="1:3" x14ac:dyDescent="0.25">
      <c r="A267" s="6">
        <v>37633</v>
      </c>
      <c r="B267" s="7"/>
      <c r="C267" s="7"/>
    </row>
    <row r="268" spans="1:3" x14ac:dyDescent="0.25">
      <c r="A268" s="6">
        <v>37640</v>
      </c>
      <c r="B268" s="7"/>
      <c r="C268" s="7"/>
    </row>
    <row r="269" spans="1:3" x14ac:dyDescent="0.25">
      <c r="A269" s="6">
        <v>37647</v>
      </c>
      <c r="B269" s="7"/>
      <c r="C269" s="7"/>
    </row>
    <row r="270" spans="1:3" x14ac:dyDescent="0.25">
      <c r="A270" s="6">
        <v>37654</v>
      </c>
      <c r="B270" s="7"/>
      <c r="C270" s="7"/>
    </row>
    <row r="271" spans="1:3" x14ac:dyDescent="0.25">
      <c r="A271" s="6">
        <v>37661</v>
      </c>
      <c r="B271" s="7"/>
      <c r="C271" s="7"/>
    </row>
    <row r="272" spans="1:3" x14ac:dyDescent="0.25">
      <c r="A272" s="6">
        <v>37668</v>
      </c>
      <c r="B272" s="7"/>
      <c r="C272" s="7"/>
    </row>
    <row r="273" spans="1:3" x14ac:dyDescent="0.25">
      <c r="A273" s="6">
        <v>37675</v>
      </c>
      <c r="B273" s="7"/>
      <c r="C273" s="7"/>
    </row>
    <row r="274" spans="1:3" x14ac:dyDescent="0.25">
      <c r="A274" s="6">
        <v>37682</v>
      </c>
      <c r="B274" s="7"/>
      <c r="C274" s="7"/>
    </row>
    <row r="275" spans="1:3" x14ac:dyDescent="0.25">
      <c r="A275" s="6">
        <v>37689</v>
      </c>
      <c r="B275" s="7"/>
      <c r="C275" s="7"/>
    </row>
    <row r="276" spans="1:3" x14ac:dyDescent="0.25">
      <c r="A276" s="6">
        <v>37696</v>
      </c>
      <c r="B276" s="7"/>
      <c r="C276" s="7"/>
    </row>
    <row r="277" spans="1:3" x14ac:dyDescent="0.25">
      <c r="A277" s="6">
        <v>37703</v>
      </c>
      <c r="B277" s="7"/>
      <c r="C277" s="7"/>
    </row>
    <row r="278" spans="1:3" x14ac:dyDescent="0.25">
      <c r="A278" s="6">
        <v>37710</v>
      </c>
      <c r="B278" s="7"/>
      <c r="C278" s="7"/>
    </row>
    <row r="279" spans="1:3" x14ac:dyDescent="0.25">
      <c r="A279" s="6">
        <v>37717</v>
      </c>
      <c r="B279" s="7"/>
      <c r="C279" s="7"/>
    </row>
    <row r="280" spans="1:3" x14ac:dyDescent="0.25">
      <c r="A280" s="6">
        <v>37724</v>
      </c>
      <c r="B280" s="7"/>
      <c r="C280" s="7"/>
    </row>
    <row r="281" spans="1:3" x14ac:dyDescent="0.25">
      <c r="A281" s="6">
        <v>37731</v>
      </c>
      <c r="B281" s="7"/>
      <c r="C281" s="7"/>
    </row>
    <row r="282" spans="1:3" x14ac:dyDescent="0.25">
      <c r="A282" s="6">
        <v>37738</v>
      </c>
      <c r="B282" s="7"/>
      <c r="C282" s="7"/>
    </row>
    <row r="283" spans="1:3" x14ac:dyDescent="0.25">
      <c r="A283" s="6">
        <v>37745</v>
      </c>
      <c r="B283" s="7"/>
      <c r="C283" s="7"/>
    </row>
    <row r="284" spans="1:3" x14ac:dyDescent="0.25">
      <c r="A284" s="6">
        <v>37752</v>
      </c>
      <c r="B284" s="7"/>
      <c r="C284" s="7"/>
    </row>
    <row r="285" spans="1:3" x14ac:dyDescent="0.25">
      <c r="A285" s="6">
        <v>37759</v>
      </c>
      <c r="B285" s="7"/>
      <c r="C285" s="7"/>
    </row>
    <row r="286" spans="1:3" x14ac:dyDescent="0.25">
      <c r="A286" s="6">
        <v>37766</v>
      </c>
      <c r="B286" s="7"/>
      <c r="C286" s="7"/>
    </row>
    <row r="287" spans="1:3" x14ac:dyDescent="0.25">
      <c r="A287" s="6">
        <v>37773</v>
      </c>
      <c r="B287" s="7"/>
      <c r="C287" s="7"/>
    </row>
    <row r="288" spans="1:3" x14ac:dyDescent="0.25">
      <c r="A288" s="6">
        <v>37780</v>
      </c>
      <c r="B288" s="7"/>
      <c r="C288" s="7"/>
    </row>
    <row r="289" spans="1:3" x14ac:dyDescent="0.25">
      <c r="A289" s="6">
        <v>37787</v>
      </c>
      <c r="B289" s="7"/>
      <c r="C289" s="7"/>
    </row>
    <row r="290" spans="1:3" x14ac:dyDescent="0.25">
      <c r="A290" s="6">
        <v>37794</v>
      </c>
      <c r="B290" s="7"/>
      <c r="C290" s="7"/>
    </row>
    <row r="291" spans="1:3" x14ac:dyDescent="0.25">
      <c r="A291" s="6">
        <v>37801</v>
      </c>
      <c r="B291" s="7"/>
      <c r="C291" s="7"/>
    </row>
    <row r="292" spans="1:3" x14ac:dyDescent="0.25">
      <c r="A292" s="6">
        <v>37808</v>
      </c>
      <c r="B292" s="7"/>
      <c r="C292" s="7"/>
    </row>
    <row r="293" spans="1:3" x14ac:dyDescent="0.25">
      <c r="A293" s="6">
        <v>37815</v>
      </c>
      <c r="B293" s="7"/>
      <c r="C293" s="7"/>
    </row>
    <row r="294" spans="1:3" x14ac:dyDescent="0.25">
      <c r="A294" s="6">
        <v>37822</v>
      </c>
      <c r="B294" s="7"/>
      <c r="C294" s="7"/>
    </row>
    <row r="295" spans="1:3" x14ac:dyDescent="0.25">
      <c r="A295" s="6">
        <v>37829</v>
      </c>
      <c r="B295" s="7"/>
      <c r="C295" s="7"/>
    </row>
    <row r="296" spans="1:3" x14ac:dyDescent="0.25">
      <c r="A296" s="6">
        <v>37836</v>
      </c>
      <c r="B296" s="7"/>
      <c r="C296" s="7"/>
    </row>
    <row r="297" spans="1:3" x14ac:dyDescent="0.25">
      <c r="A297" s="6">
        <v>37843</v>
      </c>
      <c r="B297" s="7"/>
      <c r="C297" s="7"/>
    </row>
    <row r="298" spans="1:3" x14ac:dyDescent="0.25">
      <c r="A298" s="6">
        <v>37850</v>
      </c>
      <c r="B298" s="7"/>
      <c r="C298" s="7"/>
    </row>
    <row r="299" spans="1:3" x14ac:dyDescent="0.25">
      <c r="A299" s="6">
        <v>37857</v>
      </c>
      <c r="B299" s="7"/>
      <c r="C299" s="7"/>
    </row>
    <row r="300" spans="1:3" x14ac:dyDescent="0.25">
      <c r="A300" s="6">
        <v>37864</v>
      </c>
      <c r="B300" s="7"/>
      <c r="C300" s="7"/>
    </row>
    <row r="301" spans="1:3" x14ac:dyDescent="0.25">
      <c r="A301" s="6">
        <v>37871</v>
      </c>
      <c r="B301" s="7"/>
      <c r="C301" s="7"/>
    </row>
    <row r="302" spans="1:3" x14ac:dyDescent="0.25">
      <c r="A302" s="6">
        <v>37878</v>
      </c>
      <c r="B302" s="7"/>
      <c r="C302" s="7"/>
    </row>
    <row r="303" spans="1:3" x14ac:dyDescent="0.25">
      <c r="A303" s="6">
        <v>37885</v>
      </c>
      <c r="B303" s="7"/>
      <c r="C303" s="7"/>
    </row>
    <row r="304" spans="1:3" x14ac:dyDescent="0.25">
      <c r="A304" s="6">
        <v>37892</v>
      </c>
      <c r="B304" s="7"/>
      <c r="C304" s="7"/>
    </row>
    <row r="305" spans="1:3" x14ac:dyDescent="0.25">
      <c r="A305" s="6">
        <v>37899</v>
      </c>
      <c r="B305" s="7"/>
      <c r="C305" s="7"/>
    </row>
    <row r="306" spans="1:3" x14ac:dyDescent="0.25">
      <c r="A306" s="6">
        <v>37906</v>
      </c>
      <c r="B306" s="7"/>
      <c r="C306" s="7"/>
    </row>
    <row r="307" spans="1:3" x14ac:dyDescent="0.25">
      <c r="A307" s="6">
        <v>37913</v>
      </c>
      <c r="B307" s="7"/>
      <c r="C307" s="7"/>
    </row>
    <row r="308" spans="1:3" x14ac:dyDescent="0.25">
      <c r="A308" s="6">
        <v>37920</v>
      </c>
      <c r="B308" s="7"/>
      <c r="C308" s="7"/>
    </row>
    <row r="309" spans="1:3" x14ac:dyDescent="0.25">
      <c r="A309" s="6">
        <v>37927</v>
      </c>
      <c r="B309" s="7"/>
      <c r="C309" s="7"/>
    </row>
    <row r="310" spans="1:3" x14ac:dyDescent="0.25">
      <c r="A310" s="6">
        <v>37934</v>
      </c>
      <c r="B310" s="7"/>
      <c r="C310" s="7"/>
    </row>
    <row r="311" spans="1:3" x14ac:dyDescent="0.25">
      <c r="A311" s="6">
        <v>37941</v>
      </c>
      <c r="B311" s="7"/>
      <c r="C311" s="7"/>
    </row>
    <row r="312" spans="1:3" x14ac:dyDescent="0.25">
      <c r="A312" s="6">
        <v>37948</v>
      </c>
      <c r="B312" s="7"/>
      <c r="C312" s="7"/>
    </row>
    <row r="313" spans="1:3" x14ac:dyDescent="0.25">
      <c r="A313" s="6">
        <v>37955</v>
      </c>
      <c r="B313" s="7"/>
      <c r="C313" s="7"/>
    </row>
    <row r="314" spans="1:3" x14ac:dyDescent="0.25">
      <c r="A314" s="6">
        <v>37962</v>
      </c>
      <c r="B314" s="7"/>
      <c r="C314" s="7"/>
    </row>
    <row r="315" spans="1:3" x14ac:dyDescent="0.25">
      <c r="A315" s="6">
        <v>37969</v>
      </c>
      <c r="B315" s="7"/>
      <c r="C315" s="7"/>
    </row>
    <row r="316" spans="1:3" x14ac:dyDescent="0.25">
      <c r="A316" s="6">
        <v>37976</v>
      </c>
      <c r="B316" s="7"/>
      <c r="C316" s="7"/>
    </row>
    <row r="317" spans="1:3" x14ac:dyDescent="0.25">
      <c r="A317" s="6">
        <v>37983</v>
      </c>
      <c r="B317" s="7"/>
      <c r="C317" s="7"/>
    </row>
    <row r="318" spans="1:3" x14ac:dyDescent="0.25">
      <c r="A318" s="6">
        <v>37990</v>
      </c>
      <c r="B318" s="7"/>
      <c r="C318" s="7"/>
    </row>
    <row r="319" spans="1:3" x14ac:dyDescent="0.25">
      <c r="A319" s="6">
        <v>37997</v>
      </c>
      <c r="B319" s="7"/>
      <c r="C319" s="7"/>
    </row>
    <row r="320" spans="1:3" x14ac:dyDescent="0.25">
      <c r="A320" s="6">
        <v>38004</v>
      </c>
      <c r="B320" s="7"/>
      <c r="C320" s="7"/>
    </row>
    <row r="321" spans="1:3" x14ac:dyDescent="0.25">
      <c r="A321" s="6">
        <v>38011</v>
      </c>
      <c r="B321" s="7"/>
      <c r="C321" s="7"/>
    </row>
    <row r="322" spans="1:3" x14ac:dyDescent="0.25">
      <c r="A322" s="6">
        <v>38018</v>
      </c>
      <c r="B322" s="7"/>
      <c r="C322" s="7"/>
    </row>
    <row r="323" spans="1:3" x14ac:dyDescent="0.25">
      <c r="A323" s="6">
        <v>38025</v>
      </c>
      <c r="B323" s="7"/>
      <c r="C323" s="7"/>
    </row>
    <row r="324" spans="1:3" x14ac:dyDescent="0.25">
      <c r="A324" s="6">
        <v>38032</v>
      </c>
      <c r="B324" s="7"/>
      <c r="C324" s="7"/>
    </row>
    <row r="325" spans="1:3" x14ac:dyDescent="0.25">
      <c r="A325" s="6">
        <v>38039</v>
      </c>
      <c r="B325" s="7"/>
      <c r="C325" s="7"/>
    </row>
    <row r="326" spans="1:3" x14ac:dyDescent="0.25">
      <c r="A326" s="6">
        <v>38046</v>
      </c>
      <c r="B326" s="7"/>
      <c r="C326" s="7"/>
    </row>
    <row r="327" spans="1:3" x14ac:dyDescent="0.25">
      <c r="A327" s="6">
        <v>38053</v>
      </c>
      <c r="B327" s="7"/>
      <c r="C327" s="7"/>
    </row>
    <row r="328" spans="1:3" x14ac:dyDescent="0.25">
      <c r="A328" s="6">
        <v>38060</v>
      </c>
      <c r="B328" s="7"/>
      <c r="C328" s="7"/>
    </row>
    <row r="329" spans="1:3" x14ac:dyDescent="0.25">
      <c r="A329" s="6">
        <v>38067</v>
      </c>
      <c r="B329" s="7"/>
      <c r="C329" s="7"/>
    </row>
    <row r="330" spans="1:3" x14ac:dyDescent="0.25">
      <c r="A330" s="6">
        <v>38074</v>
      </c>
      <c r="B330" s="7"/>
      <c r="C330" s="7"/>
    </row>
    <row r="331" spans="1:3" x14ac:dyDescent="0.25">
      <c r="A331" s="6">
        <v>38081</v>
      </c>
      <c r="B331" s="7"/>
      <c r="C331" s="7"/>
    </row>
    <row r="332" spans="1:3" x14ac:dyDescent="0.25">
      <c r="A332" s="6">
        <v>38088</v>
      </c>
      <c r="B332" s="7"/>
      <c r="C332" s="7"/>
    </row>
    <row r="333" spans="1:3" x14ac:dyDescent="0.25">
      <c r="A333" s="6">
        <v>38095</v>
      </c>
      <c r="B333" s="7"/>
      <c r="C333" s="7"/>
    </row>
    <row r="334" spans="1:3" x14ac:dyDescent="0.25">
      <c r="A334" s="6">
        <v>38102</v>
      </c>
      <c r="B334" s="7"/>
      <c r="C334" s="7"/>
    </row>
    <row r="335" spans="1:3" x14ac:dyDescent="0.25">
      <c r="A335" s="6">
        <v>38109</v>
      </c>
      <c r="B335" s="7"/>
      <c r="C335" s="7"/>
    </row>
    <row r="336" spans="1:3" x14ac:dyDescent="0.25">
      <c r="A336" s="6">
        <v>38116</v>
      </c>
      <c r="B336" s="7"/>
      <c r="C336" s="7"/>
    </row>
    <row r="337" spans="1:3" x14ac:dyDescent="0.25">
      <c r="A337" s="6">
        <v>38123</v>
      </c>
      <c r="B337" s="7"/>
      <c r="C337" s="7"/>
    </row>
    <row r="338" spans="1:3" x14ac:dyDescent="0.25">
      <c r="A338" s="6">
        <v>38130</v>
      </c>
      <c r="B338" s="7"/>
      <c r="C338" s="7"/>
    </row>
    <row r="339" spans="1:3" x14ac:dyDescent="0.25">
      <c r="A339" s="6">
        <v>38137</v>
      </c>
      <c r="B339" s="7"/>
      <c r="C339" s="7"/>
    </row>
    <row r="340" spans="1:3" x14ac:dyDescent="0.25">
      <c r="A340" s="6">
        <v>38144</v>
      </c>
      <c r="B340" s="7"/>
      <c r="C340" s="7"/>
    </row>
    <row r="341" spans="1:3" x14ac:dyDescent="0.25">
      <c r="A341" s="6">
        <v>38151</v>
      </c>
      <c r="B341" s="7"/>
      <c r="C341" s="7"/>
    </row>
    <row r="342" spans="1:3" x14ac:dyDescent="0.25">
      <c r="A342" s="6">
        <v>38158</v>
      </c>
      <c r="B342" s="7"/>
      <c r="C342" s="7"/>
    </row>
    <row r="343" spans="1:3" x14ac:dyDescent="0.25">
      <c r="A343" s="6">
        <v>38165</v>
      </c>
      <c r="B343" s="7"/>
      <c r="C343" s="7"/>
    </row>
    <row r="344" spans="1:3" x14ac:dyDescent="0.25">
      <c r="A344" s="6">
        <v>38172</v>
      </c>
      <c r="B344" s="7"/>
      <c r="C344" s="7"/>
    </row>
    <row r="345" spans="1:3" x14ac:dyDescent="0.25">
      <c r="A345" s="6">
        <v>38179</v>
      </c>
      <c r="B345" s="7"/>
      <c r="C345" s="7"/>
    </row>
    <row r="346" spans="1:3" x14ac:dyDescent="0.25">
      <c r="A346" s="6">
        <v>38186</v>
      </c>
      <c r="B346" s="7"/>
      <c r="C346" s="7"/>
    </row>
    <row r="347" spans="1:3" x14ac:dyDescent="0.25">
      <c r="A347" s="6">
        <v>38193</v>
      </c>
      <c r="B347" s="7"/>
      <c r="C347" s="7"/>
    </row>
    <row r="348" spans="1:3" x14ac:dyDescent="0.25">
      <c r="A348" s="6">
        <v>38200</v>
      </c>
      <c r="B348" s="7"/>
      <c r="C348" s="7"/>
    </row>
    <row r="349" spans="1:3" x14ac:dyDescent="0.25">
      <c r="A349" s="6">
        <v>38207</v>
      </c>
      <c r="B349" s="7"/>
      <c r="C349" s="7"/>
    </row>
    <row r="350" spans="1:3" x14ac:dyDescent="0.25">
      <c r="A350" s="6">
        <v>38214</v>
      </c>
      <c r="B350" s="7"/>
      <c r="C350" s="7"/>
    </row>
    <row r="351" spans="1:3" x14ac:dyDescent="0.25">
      <c r="A351" s="6">
        <v>38221</v>
      </c>
      <c r="B351" s="7"/>
      <c r="C351" s="7"/>
    </row>
    <row r="352" spans="1:3" x14ac:dyDescent="0.25">
      <c r="A352" s="6">
        <v>38228</v>
      </c>
      <c r="B352" s="7"/>
      <c r="C352" s="7"/>
    </row>
    <row r="353" spans="1:3" x14ac:dyDescent="0.25">
      <c r="A353" s="6">
        <v>38235</v>
      </c>
      <c r="B353" s="7"/>
      <c r="C353" s="7"/>
    </row>
    <row r="354" spans="1:3" x14ac:dyDescent="0.25">
      <c r="A354" s="6">
        <v>38242</v>
      </c>
      <c r="B354" s="7"/>
      <c r="C354" s="7"/>
    </row>
    <row r="355" spans="1:3" x14ac:dyDescent="0.25">
      <c r="A355" s="6">
        <v>38249</v>
      </c>
      <c r="B355" s="7"/>
      <c r="C355" s="7"/>
    </row>
    <row r="356" spans="1:3" x14ac:dyDescent="0.25">
      <c r="A356" s="6">
        <v>38256</v>
      </c>
      <c r="B356" s="7"/>
      <c r="C356" s="7"/>
    </row>
    <row r="357" spans="1:3" x14ac:dyDescent="0.25">
      <c r="A357" s="6">
        <v>38263</v>
      </c>
      <c r="B357" s="7"/>
      <c r="C357" s="7"/>
    </row>
    <row r="358" spans="1:3" x14ac:dyDescent="0.25">
      <c r="A358" s="6">
        <v>38270</v>
      </c>
      <c r="B358" s="7"/>
      <c r="C358" s="7"/>
    </row>
    <row r="359" spans="1:3" x14ac:dyDescent="0.25">
      <c r="A359" s="6">
        <v>38277</v>
      </c>
      <c r="B359" s="7"/>
      <c r="C359" s="7"/>
    </row>
    <row r="360" spans="1:3" x14ac:dyDescent="0.25">
      <c r="A360" s="6">
        <v>38284</v>
      </c>
      <c r="B360" s="7"/>
      <c r="C360" s="7"/>
    </row>
    <row r="361" spans="1:3" x14ac:dyDescent="0.25">
      <c r="A361" s="6">
        <v>38291</v>
      </c>
      <c r="B361" s="7"/>
      <c r="C361" s="7"/>
    </row>
    <row r="362" spans="1:3" x14ac:dyDescent="0.25">
      <c r="A362" s="6">
        <v>38298</v>
      </c>
      <c r="B362" s="7"/>
      <c r="C362" s="7"/>
    </row>
    <row r="363" spans="1:3" x14ac:dyDescent="0.25">
      <c r="A363" s="6">
        <v>38305</v>
      </c>
      <c r="B363" s="7"/>
      <c r="C363" s="7"/>
    </row>
    <row r="364" spans="1:3" x14ac:dyDescent="0.25">
      <c r="A364" s="6">
        <v>38312</v>
      </c>
      <c r="B364" s="7"/>
      <c r="C364" s="7"/>
    </row>
    <row r="365" spans="1:3" x14ac:dyDescent="0.25">
      <c r="A365" s="6">
        <v>38319</v>
      </c>
      <c r="B365" s="7"/>
      <c r="C365" s="7"/>
    </row>
    <row r="366" spans="1:3" x14ac:dyDescent="0.25">
      <c r="A366" s="6">
        <v>38326</v>
      </c>
      <c r="B366" s="7"/>
      <c r="C366" s="7"/>
    </row>
    <row r="367" spans="1:3" x14ac:dyDescent="0.25">
      <c r="A367" s="6">
        <v>38333</v>
      </c>
      <c r="B367" s="7"/>
      <c r="C367" s="7"/>
    </row>
    <row r="368" spans="1:3" x14ac:dyDescent="0.25">
      <c r="A368" s="6">
        <v>38340</v>
      </c>
      <c r="B368" s="7"/>
      <c r="C368" s="7"/>
    </row>
    <row r="369" spans="1:3" x14ac:dyDescent="0.25">
      <c r="A369" s="6">
        <v>38347</v>
      </c>
      <c r="B369" s="7"/>
      <c r="C369" s="7"/>
    </row>
    <row r="370" spans="1:3" x14ac:dyDescent="0.25">
      <c r="A370" s="6">
        <v>38354</v>
      </c>
      <c r="B370" s="7"/>
      <c r="C370" s="7"/>
    </row>
    <row r="371" spans="1:3" x14ac:dyDescent="0.25">
      <c r="A371" s="6">
        <v>38361</v>
      </c>
      <c r="B371" s="7"/>
      <c r="C371" s="7"/>
    </row>
    <row r="372" spans="1:3" x14ac:dyDescent="0.25">
      <c r="A372" s="6">
        <v>38368</v>
      </c>
      <c r="B372" s="7"/>
      <c r="C372" s="7"/>
    </row>
    <row r="373" spans="1:3" x14ac:dyDescent="0.25">
      <c r="A373" s="6">
        <v>38375</v>
      </c>
      <c r="B373" s="7"/>
      <c r="C373" s="7"/>
    </row>
    <row r="374" spans="1:3" x14ac:dyDescent="0.25">
      <c r="A374" s="6">
        <v>38382</v>
      </c>
      <c r="B374" s="7"/>
      <c r="C374" s="7"/>
    </row>
    <row r="375" spans="1:3" x14ac:dyDescent="0.25">
      <c r="A375" s="6">
        <v>38389</v>
      </c>
      <c r="B375" s="7"/>
      <c r="C375" s="7"/>
    </row>
    <row r="376" spans="1:3" x14ac:dyDescent="0.25">
      <c r="A376" s="6">
        <v>38396</v>
      </c>
      <c r="B376" s="7"/>
      <c r="C376" s="7"/>
    </row>
    <row r="377" spans="1:3" x14ac:dyDescent="0.25">
      <c r="A377" s="6">
        <v>38403</v>
      </c>
      <c r="B377" s="7"/>
      <c r="C377" s="7"/>
    </row>
    <row r="378" spans="1:3" x14ac:dyDescent="0.25">
      <c r="A378" s="6">
        <v>38410</v>
      </c>
      <c r="B378" s="7"/>
      <c r="C378" s="7"/>
    </row>
    <row r="379" spans="1:3" x14ac:dyDescent="0.25">
      <c r="A379" s="6">
        <v>38417</v>
      </c>
      <c r="B379" s="7"/>
      <c r="C379" s="7"/>
    </row>
    <row r="380" spans="1:3" x14ac:dyDescent="0.25">
      <c r="A380" s="6">
        <v>38424</v>
      </c>
      <c r="B380" s="7"/>
      <c r="C380" s="7"/>
    </row>
    <row r="381" spans="1:3" x14ac:dyDescent="0.25">
      <c r="A381" s="6">
        <v>38431</v>
      </c>
      <c r="B381" s="7"/>
      <c r="C381" s="7"/>
    </row>
    <row r="382" spans="1:3" x14ac:dyDescent="0.25">
      <c r="A382" s="6">
        <v>38438</v>
      </c>
      <c r="B382" s="7"/>
      <c r="C382" s="7"/>
    </row>
    <row r="383" spans="1:3" x14ac:dyDescent="0.25">
      <c r="A383" s="6">
        <v>38445</v>
      </c>
      <c r="B383" s="7"/>
      <c r="C383" s="7"/>
    </row>
    <row r="384" spans="1:3" x14ac:dyDescent="0.25">
      <c r="A384" s="6">
        <v>38452</v>
      </c>
      <c r="B384" s="7"/>
      <c r="C384" s="7"/>
    </row>
    <row r="385" spans="1:3" x14ac:dyDescent="0.25">
      <c r="A385" s="6">
        <v>38459</v>
      </c>
      <c r="B385" s="7"/>
      <c r="C385" s="7"/>
    </row>
    <row r="386" spans="1:3" x14ac:dyDescent="0.25">
      <c r="A386" s="6">
        <v>38466</v>
      </c>
      <c r="B386" s="7"/>
      <c r="C386" s="7"/>
    </row>
    <row r="387" spans="1:3" x14ac:dyDescent="0.25">
      <c r="A387" s="6">
        <v>38473</v>
      </c>
      <c r="B387" s="7"/>
      <c r="C387" s="7"/>
    </row>
    <row r="388" spans="1:3" x14ac:dyDescent="0.25">
      <c r="A388" s="6">
        <v>38480</v>
      </c>
      <c r="B388" s="7"/>
      <c r="C388" s="7"/>
    </row>
    <row r="389" spans="1:3" x14ac:dyDescent="0.25">
      <c r="A389" s="6">
        <v>38487</v>
      </c>
      <c r="B389" s="7"/>
      <c r="C389" s="7"/>
    </row>
    <row r="390" spans="1:3" x14ac:dyDescent="0.25">
      <c r="A390" s="6">
        <v>38494</v>
      </c>
      <c r="B390" s="7"/>
      <c r="C390" s="7"/>
    </row>
    <row r="391" spans="1:3" x14ac:dyDescent="0.25">
      <c r="A391" s="6">
        <v>38501</v>
      </c>
      <c r="B391" s="7"/>
      <c r="C391" s="7"/>
    </row>
    <row r="392" spans="1:3" x14ac:dyDescent="0.25">
      <c r="A392" s="6">
        <v>38508</v>
      </c>
      <c r="B392" s="7"/>
      <c r="C392" s="7"/>
    </row>
    <row r="393" spans="1:3" x14ac:dyDescent="0.25">
      <c r="A393" s="6">
        <v>38515</v>
      </c>
      <c r="B393" s="7"/>
      <c r="C393" s="7"/>
    </row>
    <row r="394" spans="1:3" x14ac:dyDescent="0.25">
      <c r="A394" s="6">
        <v>38522</v>
      </c>
      <c r="B394" s="7"/>
      <c r="C394" s="7"/>
    </row>
    <row r="395" spans="1:3" x14ac:dyDescent="0.25">
      <c r="A395" s="6">
        <v>38529</v>
      </c>
      <c r="B395" s="7"/>
      <c r="C395" s="7"/>
    </row>
    <row r="396" spans="1:3" x14ac:dyDescent="0.25">
      <c r="A396" s="6">
        <v>38536</v>
      </c>
      <c r="B396" s="7"/>
      <c r="C396" s="7"/>
    </row>
    <row r="397" spans="1:3" x14ac:dyDescent="0.25">
      <c r="A397" s="6">
        <v>38543</v>
      </c>
      <c r="B397" s="7"/>
      <c r="C397" s="7"/>
    </row>
    <row r="398" spans="1:3" x14ac:dyDescent="0.25">
      <c r="A398" s="6">
        <v>38550</v>
      </c>
      <c r="B398" s="7"/>
      <c r="C398" s="7"/>
    </row>
    <row r="399" spans="1:3" x14ac:dyDescent="0.25">
      <c r="A399" s="6">
        <v>38557</v>
      </c>
      <c r="B399" s="7"/>
      <c r="C399" s="7"/>
    </row>
    <row r="400" spans="1:3" x14ac:dyDescent="0.25">
      <c r="A400" s="6">
        <v>38564</v>
      </c>
      <c r="B400" s="7"/>
      <c r="C400" s="7"/>
    </row>
    <row r="401" spans="1:3" x14ac:dyDescent="0.25">
      <c r="A401" s="6">
        <v>38571</v>
      </c>
      <c r="B401" s="7"/>
      <c r="C401" s="7"/>
    </row>
    <row r="402" spans="1:3" x14ac:dyDescent="0.25">
      <c r="A402" s="6">
        <v>38578</v>
      </c>
      <c r="B402" s="7"/>
      <c r="C402" s="7"/>
    </row>
    <row r="403" spans="1:3" x14ac:dyDescent="0.25">
      <c r="A403" s="6">
        <v>38585</v>
      </c>
      <c r="B403" s="7"/>
      <c r="C403" s="7"/>
    </row>
    <row r="404" spans="1:3" x14ac:dyDescent="0.25">
      <c r="A404" s="6">
        <v>38592</v>
      </c>
      <c r="B404" s="7"/>
      <c r="C404" s="7"/>
    </row>
    <row r="405" spans="1:3" x14ac:dyDescent="0.25">
      <c r="A405" s="6">
        <v>38599</v>
      </c>
      <c r="B405" s="7"/>
      <c r="C405" s="7"/>
    </row>
    <row r="406" spans="1:3" x14ac:dyDescent="0.25">
      <c r="A406" s="6">
        <v>38606</v>
      </c>
      <c r="B406" s="7"/>
      <c r="C406" s="7"/>
    </row>
    <row r="407" spans="1:3" x14ac:dyDescent="0.25">
      <c r="A407" s="6">
        <v>38613</v>
      </c>
      <c r="B407" s="7"/>
      <c r="C407" s="7"/>
    </row>
    <row r="408" spans="1:3" x14ac:dyDescent="0.25">
      <c r="A408" s="6">
        <v>38620</v>
      </c>
      <c r="B408" s="7"/>
      <c r="C408" s="7"/>
    </row>
    <row r="409" spans="1:3" x14ac:dyDescent="0.25">
      <c r="A409" s="6">
        <v>38627</v>
      </c>
      <c r="B409" s="7"/>
      <c r="C409" s="7"/>
    </row>
    <row r="410" spans="1:3" x14ac:dyDescent="0.25">
      <c r="A410" s="6">
        <v>38634</v>
      </c>
      <c r="B410" s="7"/>
      <c r="C410" s="7"/>
    </row>
    <row r="411" spans="1:3" x14ac:dyDescent="0.25">
      <c r="A411" s="6">
        <v>38641</v>
      </c>
      <c r="B411" s="7"/>
      <c r="C411" s="7"/>
    </row>
    <row r="412" spans="1:3" x14ac:dyDescent="0.25">
      <c r="A412" s="6">
        <v>38648</v>
      </c>
      <c r="B412" s="7"/>
      <c r="C412" s="7"/>
    </row>
    <row r="413" spans="1:3" x14ac:dyDescent="0.25">
      <c r="A413" s="6">
        <v>38655</v>
      </c>
      <c r="B413" s="7"/>
      <c r="C413" s="7"/>
    </row>
    <row r="414" spans="1:3" x14ac:dyDescent="0.25">
      <c r="A414" s="6">
        <v>38662</v>
      </c>
      <c r="B414" s="7"/>
      <c r="C414" s="7"/>
    </row>
    <row r="415" spans="1:3" x14ac:dyDescent="0.25">
      <c r="A415" s="6">
        <v>38669</v>
      </c>
      <c r="B415" s="7"/>
      <c r="C415" s="7"/>
    </row>
    <row r="416" spans="1:3" x14ac:dyDescent="0.25">
      <c r="A416" s="6">
        <v>38676</v>
      </c>
      <c r="B416" s="7"/>
      <c r="C416" s="7"/>
    </row>
    <row r="417" spans="1:3" x14ac:dyDescent="0.25">
      <c r="A417" s="6">
        <v>38683</v>
      </c>
      <c r="B417" s="7"/>
      <c r="C417" s="7"/>
    </row>
    <row r="418" spans="1:3" x14ac:dyDescent="0.25">
      <c r="A418" s="6">
        <v>38690</v>
      </c>
      <c r="B418" s="7"/>
      <c r="C418" s="7"/>
    </row>
    <row r="419" spans="1:3" x14ac:dyDescent="0.25">
      <c r="A419" s="6">
        <v>38697</v>
      </c>
      <c r="B419" s="7"/>
      <c r="C419" s="7"/>
    </row>
    <row r="420" spans="1:3" x14ac:dyDescent="0.25">
      <c r="A420" s="6">
        <v>38704</v>
      </c>
      <c r="B420" s="7"/>
      <c r="C420" s="7"/>
    </row>
    <row r="421" spans="1:3" x14ac:dyDescent="0.25">
      <c r="A421" s="6">
        <v>38711</v>
      </c>
      <c r="B421" s="7"/>
      <c r="C421" s="7"/>
    </row>
    <row r="422" spans="1:3" x14ac:dyDescent="0.25">
      <c r="A422" s="6">
        <v>38718</v>
      </c>
      <c r="B422" s="7"/>
      <c r="C422" s="7"/>
    </row>
    <row r="423" spans="1:3" x14ac:dyDescent="0.25">
      <c r="A423" s="6">
        <v>38725</v>
      </c>
      <c r="B423" s="7"/>
      <c r="C423" s="7"/>
    </row>
    <row r="424" spans="1:3" x14ac:dyDescent="0.25">
      <c r="A424" s="6">
        <v>38732</v>
      </c>
      <c r="B424" s="7"/>
      <c r="C424" s="7"/>
    </row>
    <row r="425" spans="1:3" x14ac:dyDescent="0.25">
      <c r="A425" s="6">
        <v>38739</v>
      </c>
      <c r="B425" s="7"/>
      <c r="C425" s="7"/>
    </row>
    <row r="426" spans="1:3" x14ac:dyDescent="0.25">
      <c r="A426" s="6">
        <v>38746</v>
      </c>
      <c r="B426" s="7"/>
      <c r="C426" s="7"/>
    </row>
    <row r="427" spans="1:3" x14ac:dyDescent="0.25">
      <c r="A427" s="6">
        <v>38753</v>
      </c>
      <c r="B427" s="7"/>
      <c r="C427" s="7"/>
    </row>
    <row r="428" spans="1:3" x14ac:dyDescent="0.25">
      <c r="A428" s="6">
        <v>38760</v>
      </c>
      <c r="B428" s="7"/>
      <c r="C428" s="7"/>
    </row>
    <row r="429" spans="1:3" x14ac:dyDescent="0.25">
      <c r="A429" s="6">
        <v>38767</v>
      </c>
      <c r="B429" s="7"/>
      <c r="C429" s="7"/>
    </row>
    <row r="430" spans="1:3" x14ac:dyDescent="0.25">
      <c r="A430" s="6">
        <v>38774</v>
      </c>
      <c r="B430" s="7"/>
      <c r="C430" s="7"/>
    </row>
    <row r="431" spans="1:3" x14ac:dyDescent="0.25">
      <c r="A431" s="6">
        <v>38781</v>
      </c>
      <c r="B431" s="7"/>
      <c r="C431" s="7"/>
    </row>
    <row r="432" spans="1:3" x14ac:dyDescent="0.25">
      <c r="A432" s="6">
        <v>38788</v>
      </c>
      <c r="B432" s="7"/>
      <c r="C432" s="7"/>
    </row>
    <row r="433" spans="1:3" x14ac:dyDescent="0.25">
      <c r="A433" s="6">
        <v>38795</v>
      </c>
      <c r="B433" s="7"/>
      <c r="C433" s="7"/>
    </row>
    <row r="434" spans="1:3" x14ac:dyDescent="0.25">
      <c r="A434" s="6">
        <v>38802</v>
      </c>
      <c r="B434" s="7"/>
      <c r="C434" s="7"/>
    </row>
    <row r="435" spans="1:3" x14ac:dyDescent="0.25">
      <c r="A435" s="6">
        <v>38809</v>
      </c>
      <c r="B435" s="7"/>
      <c r="C435" s="7"/>
    </row>
    <row r="436" spans="1:3" x14ac:dyDescent="0.25">
      <c r="A436" s="6">
        <v>38816</v>
      </c>
      <c r="B436" s="7"/>
      <c r="C436" s="7"/>
    </row>
    <row r="437" spans="1:3" x14ac:dyDescent="0.25">
      <c r="A437" s="6">
        <v>38823</v>
      </c>
      <c r="B437" s="7"/>
      <c r="C437" s="7"/>
    </row>
    <row r="438" spans="1:3" x14ac:dyDescent="0.25">
      <c r="A438" s="6">
        <v>38830</v>
      </c>
      <c r="B438" s="7"/>
      <c r="C438" s="7"/>
    </row>
    <row r="439" spans="1:3" x14ac:dyDescent="0.25">
      <c r="A439" s="6">
        <v>38837</v>
      </c>
      <c r="B439" s="7"/>
      <c r="C439" s="7"/>
    </row>
    <row r="440" spans="1:3" x14ac:dyDescent="0.25">
      <c r="A440" s="6">
        <v>38844</v>
      </c>
      <c r="B440" s="7"/>
      <c r="C440" s="7"/>
    </row>
    <row r="441" spans="1:3" x14ac:dyDescent="0.25">
      <c r="A441" s="6">
        <v>38851</v>
      </c>
      <c r="B441" s="7"/>
      <c r="C441" s="7"/>
    </row>
    <row r="442" spans="1:3" x14ac:dyDescent="0.25">
      <c r="A442" s="6">
        <v>38858</v>
      </c>
      <c r="B442" s="7"/>
      <c r="C442" s="7"/>
    </row>
    <row r="443" spans="1:3" x14ac:dyDescent="0.25">
      <c r="A443" s="6">
        <v>38865</v>
      </c>
      <c r="B443" s="7"/>
      <c r="C443" s="7"/>
    </row>
    <row r="444" spans="1:3" x14ac:dyDescent="0.25">
      <c r="A444" s="6">
        <v>38872</v>
      </c>
      <c r="B444" s="7"/>
      <c r="C444" s="7"/>
    </row>
    <row r="445" spans="1:3" x14ac:dyDescent="0.25">
      <c r="A445" s="6">
        <v>38879</v>
      </c>
      <c r="B445" s="7"/>
      <c r="C445" s="7"/>
    </row>
    <row r="446" spans="1:3" x14ac:dyDescent="0.25">
      <c r="A446" s="6">
        <v>38886</v>
      </c>
      <c r="B446" s="7"/>
      <c r="C446" s="7"/>
    </row>
    <row r="447" spans="1:3" x14ac:dyDescent="0.25">
      <c r="A447" s="6">
        <v>38893</v>
      </c>
      <c r="B447" s="7"/>
      <c r="C447" s="7"/>
    </row>
    <row r="448" spans="1:3" x14ac:dyDescent="0.25">
      <c r="A448" s="6">
        <v>38900</v>
      </c>
      <c r="B448" s="7"/>
      <c r="C448" s="7"/>
    </row>
    <row r="449" spans="1:3" x14ac:dyDescent="0.25">
      <c r="A449" s="6">
        <v>38907</v>
      </c>
      <c r="B449" s="7"/>
      <c r="C449" s="7"/>
    </row>
    <row r="450" spans="1:3" x14ac:dyDescent="0.25">
      <c r="A450" s="6">
        <v>38914</v>
      </c>
      <c r="B450" s="7"/>
      <c r="C450" s="7"/>
    </row>
    <row r="451" spans="1:3" x14ac:dyDescent="0.25">
      <c r="A451" s="6">
        <v>38921</v>
      </c>
      <c r="B451" s="7"/>
      <c r="C451" s="7"/>
    </row>
    <row r="452" spans="1:3" x14ac:dyDescent="0.25">
      <c r="A452" s="6">
        <v>38928</v>
      </c>
      <c r="B452" s="7"/>
      <c r="C452" s="7"/>
    </row>
    <row r="453" spans="1:3" x14ac:dyDescent="0.25">
      <c r="A453" s="6">
        <v>38935</v>
      </c>
      <c r="B453" s="7"/>
      <c r="C453" s="7"/>
    </row>
    <row r="454" spans="1:3" x14ac:dyDescent="0.25">
      <c r="A454" s="6">
        <v>38942</v>
      </c>
      <c r="B454" s="7"/>
      <c r="C454" s="7"/>
    </row>
    <row r="455" spans="1:3" x14ac:dyDescent="0.25">
      <c r="A455" s="6">
        <v>38949</v>
      </c>
      <c r="B455" s="7"/>
      <c r="C455" s="7"/>
    </row>
    <row r="456" spans="1:3" x14ac:dyDescent="0.25">
      <c r="A456" s="6">
        <v>38956</v>
      </c>
      <c r="B456" s="7"/>
      <c r="C456" s="7"/>
    </row>
    <row r="457" spans="1:3" x14ac:dyDescent="0.25">
      <c r="A457" s="6">
        <v>38963</v>
      </c>
      <c r="B457" s="7"/>
      <c r="C457" s="7"/>
    </row>
    <row r="458" spans="1:3" x14ac:dyDescent="0.25">
      <c r="A458" s="6">
        <v>38970</v>
      </c>
      <c r="B458" s="7"/>
      <c r="C458" s="7"/>
    </row>
    <row r="459" spans="1:3" x14ac:dyDescent="0.25">
      <c r="A459" s="6">
        <v>38977</v>
      </c>
      <c r="B459" s="7"/>
      <c r="C459" s="7"/>
    </row>
    <row r="460" spans="1:3" x14ac:dyDescent="0.25">
      <c r="A460" s="6">
        <v>38984</v>
      </c>
      <c r="B460" s="7"/>
      <c r="C460" s="7"/>
    </row>
    <row r="461" spans="1:3" x14ac:dyDescent="0.25">
      <c r="A461" s="6">
        <v>38991</v>
      </c>
      <c r="B461" s="7"/>
      <c r="C461" s="7"/>
    </row>
    <row r="462" spans="1:3" x14ac:dyDescent="0.25">
      <c r="A462" s="6">
        <v>38998</v>
      </c>
      <c r="B462" s="7"/>
      <c r="C462" s="7"/>
    </row>
    <row r="463" spans="1:3" x14ac:dyDescent="0.25">
      <c r="A463" s="6">
        <v>39005</v>
      </c>
      <c r="B463" s="7"/>
      <c r="C463" s="7"/>
    </row>
    <row r="464" spans="1:3" x14ac:dyDescent="0.25">
      <c r="A464" s="6">
        <v>39012</v>
      </c>
      <c r="B464" s="7"/>
      <c r="C464" s="7"/>
    </row>
    <row r="465" spans="1:3" x14ac:dyDescent="0.25">
      <c r="A465" s="6">
        <v>39019</v>
      </c>
      <c r="B465" s="7"/>
      <c r="C465" s="7"/>
    </row>
    <row r="466" spans="1:3" x14ac:dyDescent="0.25">
      <c r="A466" s="6">
        <v>39026</v>
      </c>
      <c r="B466" s="7"/>
      <c r="C466" s="7"/>
    </row>
    <row r="467" spans="1:3" x14ac:dyDescent="0.25">
      <c r="A467" s="6">
        <v>39033</v>
      </c>
      <c r="B467" s="7"/>
      <c r="C467" s="7"/>
    </row>
    <row r="468" spans="1:3" x14ac:dyDescent="0.25">
      <c r="A468" s="6">
        <v>39040</v>
      </c>
      <c r="B468" s="7"/>
      <c r="C468" s="7"/>
    </row>
    <row r="469" spans="1:3" x14ac:dyDescent="0.25">
      <c r="A469" s="6">
        <v>39047</v>
      </c>
      <c r="B469" s="7"/>
      <c r="C469" s="7"/>
    </row>
    <row r="470" spans="1:3" x14ac:dyDescent="0.25">
      <c r="A470" s="6">
        <v>39054</v>
      </c>
      <c r="B470" s="7"/>
      <c r="C470" s="7"/>
    </row>
    <row r="471" spans="1:3" x14ac:dyDescent="0.25">
      <c r="A471" s="6">
        <v>39061</v>
      </c>
      <c r="B471" s="7"/>
      <c r="C471" s="7"/>
    </row>
    <row r="472" spans="1:3" x14ac:dyDescent="0.25">
      <c r="A472" s="6">
        <v>39068</v>
      </c>
      <c r="B472" s="7"/>
      <c r="C472" s="7"/>
    </row>
    <row r="473" spans="1:3" x14ac:dyDescent="0.25">
      <c r="A473" s="6">
        <v>39075</v>
      </c>
      <c r="B473" s="7"/>
      <c r="C473" s="7"/>
    </row>
    <row r="474" spans="1:3" x14ac:dyDescent="0.25">
      <c r="A474" s="6">
        <v>39082</v>
      </c>
      <c r="B474" s="7"/>
      <c r="C474" s="7"/>
    </row>
    <row r="475" spans="1:3" x14ac:dyDescent="0.25">
      <c r="A475" s="6">
        <v>39089</v>
      </c>
      <c r="B475" s="7"/>
      <c r="C475" s="7"/>
    </row>
    <row r="476" spans="1:3" x14ac:dyDescent="0.25">
      <c r="A476" s="6">
        <v>39096</v>
      </c>
      <c r="B476" s="7"/>
      <c r="C476" s="7"/>
    </row>
    <row r="477" spans="1:3" x14ac:dyDescent="0.25">
      <c r="A477" s="6">
        <v>39103</v>
      </c>
      <c r="B477" s="7"/>
      <c r="C477" s="7"/>
    </row>
    <row r="478" spans="1:3" x14ac:dyDescent="0.25">
      <c r="A478" s="6">
        <v>39110</v>
      </c>
      <c r="B478" s="7"/>
      <c r="C478" s="7"/>
    </row>
    <row r="479" spans="1:3" x14ac:dyDescent="0.25">
      <c r="A479" s="6">
        <v>39117</v>
      </c>
      <c r="B479" s="7"/>
      <c r="C479" s="7"/>
    </row>
    <row r="480" spans="1:3" x14ac:dyDescent="0.25">
      <c r="A480" s="6">
        <v>39124</v>
      </c>
      <c r="B480" s="7"/>
      <c r="C480" s="7"/>
    </row>
    <row r="481" spans="1:3" x14ac:dyDescent="0.25">
      <c r="A481" s="6">
        <v>39131</v>
      </c>
      <c r="B481" s="7"/>
      <c r="C481" s="7"/>
    </row>
    <row r="482" spans="1:3" x14ac:dyDescent="0.25">
      <c r="A482" s="6">
        <v>39138</v>
      </c>
      <c r="B482" s="7"/>
      <c r="C482" s="7"/>
    </row>
    <row r="483" spans="1:3" x14ac:dyDescent="0.25">
      <c r="A483" s="6">
        <v>39145</v>
      </c>
      <c r="B483" s="7"/>
      <c r="C483" s="7"/>
    </row>
    <row r="484" spans="1:3" x14ac:dyDescent="0.25">
      <c r="A484" s="6">
        <v>39152</v>
      </c>
      <c r="B484" s="7"/>
      <c r="C484" s="7"/>
    </row>
    <row r="485" spans="1:3" x14ac:dyDescent="0.25">
      <c r="A485" s="6">
        <v>39159</v>
      </c>
      <c r="B485" s="7"/>
      <c r="C485" s="7"/>
    </row>
    <row r="486" spans="1:3" x14ac:dyDescent="0.25">
      <c r="A486" s="6">
        <v>39166</v>
      </c>
      <c r="B486" s="7"/>
      <c r="C486" s="7"/>
    </row>
    <row r="487" spans="1:3" x14ac:dyDescent="0.25">
      <c r="A487" s="6">
        <v>39173</v>
      </c>
      <c r="B487" s="7"/>
      <c r="C487" s="7"/>
    </row>
    <row r="488" spans="1:3" x14ac:dyDescent="0.25">
      <c r="A488" s="6">
        <v>39180</v>
      </c>
      <c r="B488" s="7"/>
      <c r="C488" s="7"/>
    </row>
    <row r="489" spans="1:3" x14ac:dyDescent="0.25">
      <c r="A489" s="6">
        <v>39187</v>
      </c>
      <c r="B489" s="7"/>
      <c r="C489" s="7"/>
    </row>
    <row r="490" spans="1:3" x14ac:dyDescent="0.25">
      <c r="A490" s="6">
        <v>39194</v>
      </c>
      <c r="B490" s="7"/>
      <c r="C490" s="7"/>
    </row>
    <row r="491" spans="1:3" x14ac:dyDescent="0.25">
      <c r="A491" s="6">
        <v>39201</v>
      </c>
      <c r="B491" s="7"/>
      <c r="C491" s="7"/>
    </row>
    <row r="492" spans="1:3" x14ac:dyDescent="0.25">
      <c r="A492" s="6">
        <v>39208</v>
      </c>
      <c r="B492" s="7"/>
      <c r="C492" s="7"/>
    </row>
    <row r="493" spans="1:3" x14ac:dyDescent="0.25">
      <c r="A493" s="6">
        <v>39215</v>
      </c>
      <c r="B493" s="7"/>
      <c r="C493" s="7"/>
    </row>
    <row r="494" spans="1:3" x14ac:dyDescent="0.25">
      <c r="A494" s="6">
        <v>39222</v>
      </c>
      <c r="B494" s="7"/>
      <c r="C494" s="7"/>
    </row>
    <row r="495" spans="1:3" x14ac:dyDescent="0.25">
      <c r="A495" s="6">
        <v>39229</v>
      </c>
      <c r="B495" s="7"/>
      <c r="C495" s="7"/>
    </row>
    <row r="496" spans="1:3" x14ac:dyDescent="0.25">
      <c r="A496" s="6">
        <v>39236</v>
      </c>
      <c r="B496" s="7"/>
      <c r="C496" s="7"/>
    </row>
    <row r="497" spans="1:3" x14ac:dyDescent="0.25">
      <c r="A497" s="6">
        <v>39243</v>
      </c>
      <c r="B497" s="7"/>
      <c r="C497" s="7"/>
    </row>
    <row r="498" spans="1:3" x14ac:dyDescent="0.25">
      <c r="A498" s="6">
        <v>39250</v>
      </c>
      <c r="B498" s="7"/>
      <c r="C498" s="7"/>
    </row>
    <row r="499" spans="1:3" x14ac:dyDescent="0.25">
      <c r="A499" s="6">
        <v>39257</v>
      </c>
      <c r="B499" s="7"/>
      <c r="C499" s="7"/>
    </row>
    <row r="500" spans="1:3" x14ac:dyDescent="0.25">
      <c r="A500" s="6">
        <v>39264</v>
      </c>
      <c r="B500" s="7"/>
      <c r="C500" s="7"/>
    </row>
    <row r="501" spans="1:3" x14ac:dyDescent="0.25">
      <c r="A501" s="6">
        <v>39271</v>
      </c>
      <c r="B501" s="7"/>
      <c r="C501" s="7"/>
    </row>
    <row r="502" spans="1:3" x14ac:dyDescent="0.25">
      <c r="A502" s="6">
        <v>39278</v>
      </c>
      <c r="B502" s="7"/>
      <c r="C502" s="7"/>
    </row>
    <row r="503" spans="1:3" x14ac:dyDescent="0.25">
      <c r="A503" s="6">
        <v>39285</v>
      </c>
      <c r="B503" s="7"/>
      <c r="C503" s="7"/>
    </row>
    <row r="504" spans="1:3" x14ac:dyDescent="0.25">
      <c r="A504" s="6">
        <v>39292</v>
      </c>
      <c r="B504" s="7"/>
      <c r="C504" s="7"/>
    </row>
    <row r="505" spans="1:3" x14ac:dyDescent="0.25">
      <c r="A505" s="6">
        <v>39299</v>
      </c>
      <c r="B505" s="7"/>
      <c r="C505" s="7"/>
    </row>
    <row r="506" spans="1:3" x14ac:dyDescent="0.25">
      <c r="A506" s="6">
        <v>39306</v>
      </c>
      <c r="B506" s="7"/>
      <c r="C506" s="7"/>
    </row>
    <row r="507" spans="1:3" x14ac:dyDescent="0.25">
      <c r="A507" s="6">
        <v>39313</v>
      </c>
      <c r="B507" s="7"/>
      <c r="C507" s="7"/>
    </row>
    <row r="508" spans="1:3" x14ac:dyDescent="0.25">
      <c r="A508" s="6">
        <v>39320</v>
      </c>
      <c r="B508" s="7"/>
      <c r="C508" s="7"/>
    </row>
    <row r="509" spans="1:3" x14ac:dyDescent="0.25">
      <c r="A509" s="6">
        <v>39327</v>
      </c>
      <c r="B509" s="7"/>
      <c r="C509" s="7"/>
    </row>
    <row r="510" spans="1:3" x14ac:dyDescent="0.25">
      <c r="A510" s="6">
        <v>39334</v>
      </c>
      <c r="B510" s="7"/>
      <c r="C510" s="7"/>
    </row>
    <row r="511" spans="1:3" x14ac:dyDescent="0.25">
      <c r="A511" s="6">
        <v>39341</v>
      </c>
      <c r="B511" s="7"/>
      <c r="C511" s="7"/>
    </row>
    <row r="512" spans="1:3" x14ac:dyDescent="0.25">
      <c r="A512" s="6">
        <v>39348</v>
      </c>
      <c r="B512" s="7"/>
      <c r="C512" s="7"/>
    </row>
    <row r="513" spans="1:3" x14ac:dyDescent="0.25">
      <c r="A513" s="6">
        <v>39355</v>
      </c>
      <c r="B513" s="7"/>
      <c r="C513" s="7"/>
    </row>
    <row r="514" spans="1:3" x14ac:dyDescent="0.25">
      <c r="A514" s="6">
        <v>39362</v>
      </c>
      <c r="B514" s="7"/>
      <c r="C514" s="7"/>
    </row>
    <row r="515" spans="1:3" x14ac:dyDescent="0.25">
      <c r="A515" s="6">
        <v>39369</v>
      </c>
      <c r="B515" s="7"/>
      <c r="C515" s="7"/>
    </row>
    <row r="516" spans="1:3" x14ac:dyDescent="0.25">
      <c r="A516" s="6">
        <v>39376</v>
      </c>
      <c r="B516" s="7"/>
      <c r="C516" s="7"/>
    </row>
    <row r="517" spans="1:3" x14ac:dyDescent="0.25">
      <c r="A517" s="6">
        <v>39383</v>
      </c>
      <c r="B517" s="7"/>
      <c r="C517" s="7"/>
    </row>
    <row r="518" spans="1:3" x14ac:dyDescent="0.25">
      <c r="A518" s="6">
        <v>39390</v>
      </c>
      <c r="B518" s="7"/>
      <c r="C518" s="7"/>
    </row>
    <row r="519" spans="1:3" x14ac:dyDescent="0.25">
      <c r="A519" s="6">
        <v>39397</v>
      </c>
      <c r="B519" s="7"/>
      <c r="C519" s="7"/>
    </row>
    <row r="520" spans="1:3" x14ac:dyDescent="0.25">
      <c r="A520" s="6">
        <v>39404</v>
      </c>
      <c r="B520" s="7"/>
      <c r="C520" s="7"/>
    </row>
    <row r="521" spans="1:3" x14ac:dyDescent="0.25">
      <c r="A521" s="6">
        <v>39411</v>
      </c>
      <c r="B521" s="7"/>
      <c r="C521" s="7"/>
    </row>
    <row r="522" spans="1:3" x14ac:dyDescent="0.25">
      <c r="A522" s="6">
        <v>39418</v>
      </c>
      <c r="B522" s="7"/>
      <c r="C522" s="7"/>
    </row>
    <row r="523" spans="1:3" x14ac:dyDescent="0.25">
      <c r="A523" s="6">
        <v>39425</v>
      </c>
      <c r="B523" s="7"/>
      <c r="C523" s="7"/>
    </row>
    <row r="524" spans="1:3" x14ac:dyDescent="0.25">
      <c r="A524" s="6">
        <v>39432</v>
      </c>
      <c r="B524" s="7"/>
      <c r="C524" s="7"/>
    </row>
    <row r="525" spans="1:3" x14ac:dyDescent="0.25">
      <c r="A525" s="6">
        <v>39439</v>
      </c>
      <c r="B525" s="7"/>
      <c r="C525" s="7"/>
    </row>
    <row r="526" spans="1:3" x14ac:dyDescent="0.25">
      <c r="A526" s="6">
        <v>39446</v>
      </c>
      <c r="B526" s="7"/>
      <c r="C526" s="7"/>
    </row>
    <row r="527" spans="1:3" x14ac:dyDescent="0.25">
      <c r="A527" s="6">
        <v>39453</v>
      </c>
      <c r="B527" s="7"/>
      <c r="C527" s="7"/>
    </row>
    <row r="528" spans="1:3" x14ac:dyDescent="0.25">
      <c r="A528" s="6">
        <v>39460</v>
      </c>
      <c r="B528" s="7"/>
      <c r="C528" s="7"/>
    </row>
    <row r="529" spans="1:3" x14ac:dyDescent="0.25">
      <c r="A529" s="6">
        <v>39467</v>
      </c>
      <c r="B529" s="7"/>
      <c r="C529" s="7"/>
    </row>
    <row r="530" spans="1:3" x14ac:dyDescent="0.25">
      <c r="A530" s="6">
        <v>39474</v>
      </c>
      <c r="B530" s="7"/>
      <c r="C530" s="7"/>
    </row>
    <row r="531" spans="1:3" x14ac:dyDescent="0.25">
      <c r="A531" s="6">
        <v>39481</v>
      </c>
      <c r="B531" s="7"/>
      <c r="C531" s="7"/>
    </row>
    <row r="532" spans="1:3" x14ac:dyDescent="0.25">
      <c r="A532" s="6">
        <v>39488</v>
      </c>
      <c r="B532" s="7"/>
      <c r="C532" s="7"/>
    </row>
    <row r="533" spans="1:3" x14ac:dyDescent="0.25">
      <c r="A533" s="6">
        <v>39495</v>
      </c>
      <c r="B533" s="7"/>
      <c r="C533" s="7"/>
    </row>
    <row r="534" spans="1:3" x14ac:dyDescent="0.25">
      <c r="A534" s="6">
        <v>39502</v>
      </c>
      <c r="B534" s="7"/>
      <c r="C534" s="7"/>
    </row>
    <row r="535" spans="1:3" x14ac:dyDescent="0.25">
      <c r="A535" s="6">
        <v>39509</v>
      </c>
      <c r="B535" s="7"/>
      <c r="C535" s="7"/>
    </row>
    <row r="536" spans="1:3" x14ac:dyDescent="0.25">
      <c r="A536" s="6">
        <v>39516</v>
      </c>
      <c r="B536" s="7"/>
      <c r="C536" s="7"/>
    </row>
    <row r="537" spans="1:3" x14ac:dyDescent="0.25">
      <c r="A537" s="6">
        <v>39523</v>
      </c>
      <c r="B537" s="7"/>
      <c r="C537" s="7"/>
    </row>
    <row r="538" spans="1:3" x14ac:dyDescent="0.25">
      <c r="A538" s="6">
        <v>39530</v>
      </c>
      <c r="B538" s="7"/>
      <c r="C538" s="7"/>
    </row>
    <row r="539" spans="1:3" x14ac:dyDescent="0.25">
      <c r="A539" s="6">
        <v>39537</v>
      </c>
      <c r="B539" s="7"/>
      <c r="C539" s="7"/>
    </row>
    <row r="540" spans="1:3" x14ac:dyDescent="0.25">
      <c r="A540" s="6">
        <v>39544</v>
      </c>
      <c r="B540" s="7"/>
      <c r="C540" s="7"/>
    </row>
    <row r="541" spans="1:3" x14ac:dyDescent="0.25">
      <c r="A541" s="6">
        <v>39551</v>
      </c>
      <c r="B541" s="7"/>
      <c r="C541" s="7"/>
    </row>
    <row r="542" spans="1:3" x14ac:dyDescent="0.25">
      <c r="A542" s="6">
        <v>39558</v>
      </c>
      <c r="B542" s="7"/>
      <c r="C542" s="7"/>
    </row>
    <row r="543" spans="1:3" x14ac:dyDescent="0.25">
      <c r="A543" s="6">
        <v>39565</v>
      </c>
      <c r="B543" s="7"/>
      <c r="C543" s="7"/>
    </row>
    <row r="544" spans="1:3" x14ac:dyDescent="0.25">
      <c r="A544" s="6">
        <v>39572</v>
      </c>
      <c r="B544" s="7"/>
      <c r="C544" s="7"/>
    </row>
    <row r="545" spans="1:3" x14ac:dyDescent="0.25">
      <c r="A545" s="6">
        <v>39579</v>
      </c>
      <c r="B545" s="7"/>
      <c r="C545" s="7"/>
    </row>
    <row r="546" spans="1:3" x14ac:dyDescent="0.25">
      <c r="A546" s="6">
        <v>39586</v>
      </c>
      <c r="B546" s="7"/>
      <c r="C546" s="7"/>
    </row>
    <row r="547" spans="1:3" x14ac:dyDescent="0.25">
      <c r="A547" s="6">
        <v>39593</v>
      </c>
      <c r="B547" s="7"/>
      <c r="C547" s="7"/>
    </row>
    <row r="548" spans="1:3" x14ac:dyDescent="0.25">
      <c r="A548" s="6">
        <v>39600</v>
      </c>
      <c r="B548" s="7"/>
      <c r="C548" s="7"/>
    </row>
    <row r="549" spans="1:3" x14ac:dyDescent="0.25">
      <c r="A549" s="6">
        <v>39607</v>
      </c>
      <c r="B549" s="7"/>
      <c r="C549" s="7"/>
    </row>
    <row r="550" spans="1:3" x14ac:dyDescent="0.25">
      <c r="A550" s="6">
        <v>39614</v>
      </c>
      <c r="B550" s="7"/>
      <c r="C550" s="7"/>
    </row>
    <row r="551" spans="1:3" x14ac:dyDescent="0.25">
      <c r="A551" s="6">
        <v>39621</v>
      </c>
      <c r="B551" s="7"/>
      <c r="C551" s="7"/>
    </row>
    <row r="552" spans="1:3" x14ac:dyDescent="0.25">
      <c r="A552" s="6">
        <v>39628</v>
      </c>
      <c r="B552" s="7"/>
      <c r="C552" s="7"/>
    </row>
    <row r="553" spans="1:3" x14ac:dyDescent="0.25">
      <c r="A553" s="6">
        <v>39635</v>
      </c>
      <c r="B553" s="7"/>
      <c r="C553" s="7"/>
    </row>
    <row r="554" spans="1:3" x14ac:dyDescent="0.25">
      <c r="A554" s="6">
        <v>39642</v>
      </c>
      <c r="B554" s="7"/>
      <c r="C554" s="7"/>
    </row>
    <row r="555" spans="1:3" x14ac:dyDescent="0.25">
      <c r="A555" s="6">
        <v>39649</v>
      </c>
      <c r="B555" s="7"/>
      <c r="C555" s="7"/>
    </row>
    <row r="556" spans="1:3" x14ac:dyDescent="0.25">
      <c r="A556" s="6">
        <v>39656</v>
      </c>
      <c r="B556" s="7"/>
      <c r="C556" s="7"/>
    </row>
    <row r="557" spans="1:3" x14ac:dyDescent="0.25">
      <c r="A557" s="6">
        <v>39663</v>
      </c>
      <c r="B557" s="7"/>
      <c r="C557" s="7"/>
    </row>
    <row r="558" spans="1:3" x14ac:dyDescent="0.25">
      <c r="A558" s="6">
        <v>39670</v>
      </c>
      <c r="B558" s="7"/>
      <c r="C558" s="7"/>
    </row>
    <row r="559" spans="1:3" x14ac:dyDescent="0.25">
      <c r="A559" s="6">
        <v>39677</v>
      </c>
      <c r="B559" s="7"/>
      <c r="C559" s="7"/>
    </row>
    <row r="560" spans="1:3" x14ac:dyDescent="0.25">
      <c r="A560" s="6">
        <v>39684</v>
      </c>
      <c r="B560" s="7"/>
      <c r="C560" s="7"/>
    </row>
    <row r="561" spans="1:3" x14ac:dyDescent="0.25">
      <c r="A561" s="6">
        <v>39691</v>
      </c>
      <c r="B561" s="7"/>
      <c r="C561" s="7"/>
    </row>
    <row r="562" spans="1:3" x14ac:dyDescent="0.25">
      <c r="A562" s="6">
        <v>39698</v>
      </c>
      <c r="B562" s="7"/>
      <c r="C562" s="7"/>
    </row>
    <row r="563" spans="1:3" x14ac:dyDescent="0.25">
      <c r="A563" s="6">
        <v>39705</v>
      </c>
      <c r="B563" s="7"/>
      <c r="C563" s="7"/>
    </row>
    <row r="564" spans="1:3" x14ac:dyDescent="0.25">
      <c r="A564" s="6">
        <v>39712</v>
      </c>
      <c r="B564" s="7"/>
      <c r="C564" s="7"/>
    </row>
    <row r="565" spans="1:3" x14ac:dyDescent="0.25">
      <c r="A565" s="6">
        <v>39719</v>
      </c>
      <c r="B565" s="7"/>
      <c r="C565" s="7"/>
    </row>
    <row r="566" spans="1:3" x14ac:dyDescent="0.25">
      <c r="A566" s="6">
        <v>39726</v>
      </c>
      <c r="B566" s="7"/>
      <c r="C566" s="7"/>
    </row>
    <row r="567" spans="1:3" x14ac:dyDescent="0.25">
      <c r="A567" s="6">
        <v>39733</v>
      </c>
      <c r="B567" s="7"/>
      <c r="C567" s="7"/>
    </row>
    <row r="568" spans="1:3" x14ac:dyDescent="0.25">
      <c r="A568" s="6">
        <v>39740</v>
      </c>
      <c r="B568" s="7"/>
      <c r="C568" s="7"/>
    </row>
    <row r="569" spans="1:3" x14ac:dyDescent="0.25">
      <c r="A569" s="6">
        <v>39747</v>
      </c>
      <c r="B569" s="7"/>
      <c r="C569" s="7"/>
    </row>
    <row r="570" spans="1:3" x14ac:dyDescent="0.25">
      <c r="A570" s="6">
        <v>39754</v>
      </c>
      <c r="B570" s="7"/>
      <c r="C570" s="7"/>
    </row>
    <row r="571" spans="1:3" x14ac:dyDescent="0.25">
      <c r="A571" s="6">
        <v>39761</v>
      </c>
      <c r="B571" s="7"/>
      <c r="C571" s="7"/>
    </row>
    <row r="572" spans="1:3" x14ac:dyDescent="0.25">
      <c r="A572" s="6">
        <v>39768</v>
      </c>
      <c r="B572" s="7"/>
      <c r="C572" s="7"/>
    </row>
    <row r="573" spans="1:3" x14ac:dyDescent="0.25">
      <c r="A573" s="6">
        <v>39775</v>
      </c>
      <c r="B573" s="7"/>
      <c r="C573" s="7"/>
    </row>
    <row r="574" spans="1:3" x14ac:dyDescent="0.25">
      <c r="A574" s="6">
        <v>39782</v>
      </c>
      <c r="B574" s="7"/>
      <c r="C574" s="7"/>
    </row>
    <row r="575" spans="1:3" x14ac:dyDescent="0.25">
      <c r="A575" s="6">
        <v>39789</v>
      </c>
      <c r="B575" s="7"/>
      <c r="C575" s="7"/>
    </row>
    <row r="576" spans="1:3" x14ac:dyDescent="0.25">
      <c r="A576" s="6">
        <v>39796</v>
      </c>
      <c r="B576" s="7"/>
      <c r="C576" s="7"/>
    </row>
    <row r="577" spans="1:3" x14ac:dyDescent="0.25">
      <c r="A577" s="6">
        <v>39803</v>
      </c>
      <c r="B577" s="7"/>
      <c r="C577" s="7"/>
    </row>
    <row r="578" spans="1:3" x14ac:dyDescent="0.25">
      <c r="A578" s="6">
        <v>39810</v>
      </c>
      <c r="B578" s="7"/>
      <c r="C578" s="7"/>
    </row>
    <row r="579" spans="1:3" x14ac:dyDescent="0.25">
      <c r="A579" s="6">
        <v>39817</v>
      </c>
      <c r="B579" s="7"/>
      <c r="C579" s="7"/>
    </row>
    <row r="580" spans="1:3" x14ac:dyDescent="0.25">
      <c r="A580" s="6">
        <v>39824</v>
      </c>
      <c r="B580" s="7"/>
      <c r="C580" s="7"/>
    </row>
    <row r="581" spans="1:3" x14ac:dyDescent="0.25">
      <c r="A581" s="6">
        <v>39831</v>
      </c>
      <c r="B581" s="7"/>
      <c r="C581" s="7"/>
    </row>
    <row r="582" spans="1:3" x14ac:dyDescent="0.25">
      <c r="A582" s="6">
        <v>39838</v>
      </c>
      <c r="B582" s="7"/>
      <c r="C582" s="7"/>
    </row>
    <row r="583" spans="1:3" x14ac:dyDescent="0.25">
      <c r="A583" s="6">
        <v>39845</v>
      </c>
      <c r="B583" s="7"/>
      <c r="C583" s="7"/>
    </row>
    <row r="584" spans="1:3" x14ac:dyDescent="0.25">
      <c r="A584" s="6">
        <v>39852</v>
      </c>
      <c r="B584" s="7"/>
      <c r="C584" s="7"/>
    </row>
    <row r="585" spans="1:3" x14ac:dyDescent="0.25">
      <c r="A585" s="6">
        <v>39859</v>
      </c>
      <c r="B585" s="7"/>
      <c r="C585" s="7"/>
    </row>
    <row r="586" spans="1:3" x14ac:dyDescent="0.25">
      <c r="A586" s="6">
        <v>39866</v>
      </c>
      <c r="B586" s="7"/>
      <c r="C586" s="7"/>
    </row>
    <row r="587" spans="1:3" x14ac:dyDescent="0.25">
      <c r="A587" s="6">
        <v>39873</v>
      </c>
      <c r="B587" s="7"/>
      <c r="C587" s="7"/>
    </row>
    <row r="588" spans="1:3" x14ac:dyDescent="0.25">
      <c r="A588" s="6">
        <v>39880</v>
      </c>
      <c r="B588" s="7"/>
      <c r="C588" s="7"/>
    </row>
    <row r="589" spans="1:3" x14ac:dyDescent="0.25">
      <c r="A589" s="6">
        <v>39887</v>
      </c>
      <c r="B589" s="7"/>
      <c r="C589" s="7"/>
    </row>
    <row r="590" spans="1:3" x14ac:dyDescent="0.25">
      <c r="A590" s="6">
        <v>39894</v>
      </c>
      <c r="B590" s="7"/>
      <c r="C590" s="7"/>
    </row>
    <row r="591" spans="1:3" x14ac:dyDescent="0.25">
      <c r="A591" s="6">
        <v>39901</v>
      </c>
      <c r="B591" s="7"/>
      <c r="C591" s="7"/>
    </row>
    <row r="592" spans="1:3" x14ac:dyDescent="0.25">
      <c r="A592" s="6">
        <v>39908</v>
      </c>
      <c r="B592" s="7"/>
      <c r="C592" s="7"/>
    </row>
    <row r="593" spans="1:3" x14ac:dyDescent="0.25">
      <c r="A593" s="6">
        <v>39915</v>
      </c>
      <c r="B593" s="7"/>
      <c r="C593" s="7"/>
    </row>
    <row r="594" spans="1:3" x14ac:dyDescent="0.25">
      <c r="A594" s="6">
        <v>39922</v>
      </c>
      <c r="B594" s="7"/>
      <c r="C594" s="7"/>
    </row>
    <row r="595" spans="1:3" x14ac:dyDescent="0.25">
      <c r="A595" s="6">
        <v>39929</v>
      </c>
      <c r="B595" s="7"/>
      <c r="C595" s="7"/>
    </row>
    <row r="596" spans="1:3" x14ac:dyDescent="0.25">
      <c r="A596" s="6">
        <v>39936</v>
      </c>
      <c r="B596" s="7"/>
      <c r="C596" s="7"/>
    </row>
    <row r="597" spans="1:3" x14ac:dyDescent="0.25">
      <c r="A597" s="6">
        <v>39943</v>
      </c>
      <c r="B597" s="7"/>
      <c r="C597" s="7"/>
    </row>
    <row r="598" spans="1:3" x14ac:dyDescent="0.25">
      <c r="A598" s="6">
        <v>39950</v>
      </c>
      <c r="B598" s="7"/>
      <c r="C598" s="7"/>
    </row>
    <row r="599" spans="1:3" x14ac:dyDescent="0.25">
      <c r="A599" s="6">
        <v>39957</v>
      </c>
      <c r="B599" s="7"/>
      <c r="C599" s="7"/>
    </row>
    <row r="600" spans="1:3" x14ac:dyDescent="0.25">
      <c r="A600" s="6">
        <v>39964</v>
      </c>
      <c r="B600" s="7"/>
      <c r="C600" s="7"/>
    </row>
    <row r="601" spans="1:3" x14ac:dyDescent="0.25">
      <c r="A601" s="6">
        <v>39971</v>
      </c>
      <c r="B601" s="7"/>
      <c r="C601" s="7"/>
    </row>
    <row r="602" spans="1:3" x14ac:dyDescent="0.25">
      <c r="A602" s="6">
        <v>39978</v>
      </c>
      <c r="B602" s="7"/>
      <c r="C602" s="7"/>
    </row>
    <row r="603" spans="1:3" x14ac:dyDescent="0.25">
      <c r="A603" s="6">
        <v>39985</v>
      </c>
      <c r="B603" s="7"/>
      <c r="C603" s="7"/>
    </row>
    <row r="604" spans="1:3" x14ac:dyDescent="0.25">
      <c r="A604" s="6">
        <v>39992</v>
      </c>
      <c r="B604" s="7"/>
      <c r="C604" s="7"/>
    </row>
    <row r="605" spans="1:3" x14ac:dyDescent="0.25">
      <c r="A605" s="6">
        <v>39999</v>
      </c>
      <c r="B605" s="7"/>
      <c r="C605" s="7"/>
    </row>
    <row r="606" spans="1:3" x14ac:dyDescent="0.25">
      <c r="A606" s="6">
        <v>40006</v>
      </c>
      <c r="B606" s="7"/>
      <c r="C606" s="7"/>
    </row>
    <row r="607" spans="1:3" x14ac:dyDescent="0.25">
      <c r="A607" s="6">
        <v>40013</v>
      </c>
      <c r="B607" s="7"/>
      <c r="C607" s="7"/>
    </row>
    <row r="608" spans="1:3" x14ac:dyDescent="0.25">
      <c r="A608" s="6">
        <v>40020</v>
      </c>
      <c r="B608" s="7"/>
      <c r="C608" s="7"/>
    </row>
    <row r="609" spans="1:3" x14ac:dyDescent="0.25">
      <c r="A609" s="6">
        <v>40027</v>
      </c>
      <c r="B609" s="7"/>
      <c r="C609" s="7"/>
    </row>
    <row r="610" spans="1:3" x14ac:dyDescent="0.25">
      <c r="A610" s="6">
        <v>40034</v>
      </c>
      <c r="B610" s="7"/>
      <c r="C610" s="7"/>
    </row>
    <row r="611" spans="1:3" x14ac:dyDescent="0.25">
      <c r="A611" s="6">
        <v>40041</v>
      </c>
      <c r="B611" s="7"/>
      <c r="C611" s="7"/>
    </row>
    <row r="612" spans="1:3" x14ac:dyDescent="0.25">
      <c r="A612" s="6">
        <v>40048</v>
      </c>
      <c r="B612" s="7"/>
      <c r="C612" s="7"/>
    </row>
    <row r="613" spans="1:3" x14ac:dyDescent="0.25">
      <c r="A613" s="6">
        <v>40055</v>
      </c>
      <c r="B613" s="7"/>
      <c r="C613" s="7"/>
    </row>
    <row r="614" spans="1:3" x14ac:dyDescent="0.25">
      <c r="A614" s="6">
        <v>40062</v>
      </c>
      <c r="B614" s="7"/>
      <c r="C614" s="7"/>
    </row>
    <row r="615" spans="1:3" x14ac:dyDescent="0.25">
      <c r="A615" s="6">
        <v>40069</v>
      </c>
      <c r="B615" s="7"/>
      <c r="C615" s="7"/>
    </row>
    <row r="616" spans="1:3" x14ac:dyDescent="0.25">
      <c r="A616" s="6">
        <v>40076</v>
      </c>
      <c r="B616" s="7"/>
      <c r="C616" s="7"/>
    </row>
    <row r="617" spans="1:3" x14ac:dyDescent="0.25">
      <c r="A617" s="6">
        <v>40083</v>
      </c>
      <c r="B617" s="7"/>
      <c r="C617" s="7"/>
    </row>
    <row r="618" spans="1:3" x14ac:dyDescent="0.25">
      <c r="A618" s="6">
        <v>40090</v>
      </c>
      <c r="B618" s="7"/>
      <c r="C618" s="7"/>
    </row>
    <row r="619" spans="1:3" x14ac:dyDescent="0.25">
      <c r="A619" s="6">
        <v>40097</v>
      </c>
      <c r="B619" s="7"/>
      <c r="C619" s="7"/>
    </row>
    <row r="620" spans="1:3" x14ac:dyDescent="0.25">
      <c r="A620" s="6">
        <v>40104</v>
      </c>
      <c r="B620" s="7"/>
      <c r="C620" s="7"/>
    </row>
    <row r="621" spans="1:3" x14ac:dyDescent="0.25">
      <c r="A621" s="6">
        <v>40111</v>
      </c>
      <c r="B621" s="7"/>
      <c r="C621" s="7"/>
    </row>
    <row r="622" spans="1:3" x14ac:dyDescent="0.25">
      <c r="A622" s="6">
        <v>40118</v>
      </c>
      <c r="B622" s="7"/>
      <c r="C622" s="7"/>
    </row>
    <row r="623" spans="1:3" x14ac:dyDescent="0.25">
      <c r="A623" s="6">
        <v>40125</v>
      </c>
      <c r="B623" s="7"/>
      <c r="C623" s="7"/>
    </row>
    <row r="624" spans="1:3" x14ac:dyDescent="0.25">
      <c r="A624" s="6">
        <v>40132</v>
      </c>
      <c r="B624" s="7"/>
      <c r="C624" s="7"/>
    </row>
    <row r="625" spans="1:3" x14ac:dyDescent="0.25">
      <c r="A625" s="6">
        <v>40139</v>
      </c>
      <c r="B625" s="7"/>
      <c r="C625" s="7"/>
    </row>
    <row r="626" spans="1:3" x14ac:dyDescent="0.25">
      <c r="A626" s="6">
        <v>40146</v>
      </c>
      <c r="B626" s="7"/>
      <c r="C626" s="7"/>
    </row>
    <row r="627" spans="1:3" x14ac:dyDescent="0.25">
      <c r="A627" s="6">
        <v>40153</v>
      </c>
      <c r="B627" s="7"/>
      <c r="C627" s="7"/>
    </row>
    <row r="628" spans="1:3" x14ac:dyDescent="0.25">
      <c r="A628" s="6">
        <v>40160</v>
      </c>
      <c r="B628" s="7"/>
      <c r="C628" s="7"/>
    </row>
    <row r="629" spans="1:3" x14ac:dyDescent="0.25">
      <c r="A629" s="6">
        <v>40167</v>
      </c>
      <c r="B629" s="7"/>
      <c r="C629" s="7"/>
    </row>
    <row r="630" spans="1:3" x14ac:dyDescent="0.25">
      <c r="A630" s="6">
        <v>40174</v>
      </c>
      <c r="B630" s="7"/>
      <c r="C630" s="7"/>
    </row>
    <row r="631" spans="1:3" x14ac:dyDescent="0.25">
      <c r="A631" s="6">
        <v>40181</v>
      </c>
      <c r="B631" s="7"/>
      <c r="C631" s="7"/>
    </row>
    <row r="632" spans="1:3" x14ac:dyDescent="0.25">
      <c r="A632" s="6">
        <v>40188</v>
      </c>
      <c r="B632" s="7"/>
      <c r="C632" s="7"/>
    </row>
    <row r="633" spans="1:3" x14ac:dyDescent="0.25">
      <c r="A633" s="6">
        <v>40195</v>
      </c>
      <c r="B633" s="7"/>
      <c r="C633" s="7"/>
    </row>
    <row r="634" spans="1:3" x14ac:dyDescent="0.25">
      <c r="A634" s="6">
        <v>40202</v>
      </c>
      <c r="B634" s="7"/>
      <c r="C634" s="7"/>
    </row>
    <row r="635" spans="1:3" x14ac:dyDescent="0.25">
      <c r="A635" s="6">
        <v>40209</v>
      </c>
      <c r="B635" s="7"/>
      <c r="C635" s="7"/>
    </row>
    <row r="636" spans="1:3" x14ac:dyDescent="0.25">
      <c r="A636" s="6">
        <v>40216</v>
      </c>
      <c r="B636" s="7"/>
      <c r="C636" s="7"/>
    </row>
    <row r="637" spans="1:3" x14ac:dyDescent="0.25">
      <c r="A637" s="6">
        <v>40223</v>
      </c>
      <c r="B637" s="7"/>
      <c r="C637" s="7"/>
    </row>
    <row r="638" spans="1:3" x14ac:dyDescent="0.25">
      <c r="A638" s="6">
        <v>40230</v>
      </c>
      <c r="B638" s="7"/>
      <c r="C638" s="7"/>
    </row>
    <row r="639" spans="1:3" x14ac:dyDescent="0.25">
      <c r="A639" s="6">
        <v>40237</v>
      </c>
      <c r="B639" s="7"/>
      <c r="C639" s="7"/>
    </row>
    <row r="640" spans="1:3" x14ac:dyDescent="0.25">
      <c r="A640" s="6">
        <v>40244</v>
      </c>
      <c r="B640" s="7"/>
      <c r="C640" s="7"/>
    </row>
    <row r="641" spans="1:3" x14ac:dyDescent="0.25">
      <c r="A641" s="6">
        <v>40251</v>
      </c>
      <c r="B641" s="7"/>
      <c r="C641" s="7"/>
    </row>
    <row r="642" spans="1:3" x14ac:dyDescent="0.25">
      <c r="A642" s="6">
        <v>40258</v>
      </c>
      <c r="B642" s="7"/>
      <c r="C642" s="7"/>
    </row>
    <row r="643" spans="1:3" x14ac:dyDescent="0.25">
      <c r="A643" s="6">
        <v>40265</v>
      </c>
      <c r="B643" s="7"/>
      <c r="C643" s="7"/>
    </row>
    <row r="644" spans="1:3" x14ac:dyDescent="0.25">
      <c r="A644" s="6">
        <v>40272</v>
      </c>
      <c r="B644" s="7"/>
      <c r="C644" s="7"/>
    </row>
    <row r="645" spans="1:3" x14ac:dyDescent="0.25">
      <c r="A645" s="6">
        <v>40279</v>
      </c>
      <c r="B645" s="7"/>
      <c r="C645" s="7"/>
    </row>
    <row r="646" spans="1:3" x14ac:dyDescent="0.25">
      <c r="A646" s="6">
        <v>40286</v>
      </c>
      <c r="B646" s="7"/>
      <c r="C646" s="7"/>
    </row>
    <row r="647" spans="1:3" x14ac:dyDescent="0.25">
      <c r="A647" s="6">
        <v>40293</v>
      </c>
      <c r="B647" s="7"/>
      <c r="C647" s="7"/>
    </row>
    <row r="648" spans="1:3" x14ac:dyDescent="0.25">
      <c r="A648" s="6">
        <v>40300</v>
      </c>
      <c r="B648" s="7"/>
      <c r="C648" s="7"/>
    </row>
    <row r="649" spans="1:3" x14ac:dyDescent="0.25">
      <c r="A649" s="6">
        <v>40307</v>
      </c>
      <c r="B649" s="7"/>
      <c r="C649" s="7"/>
    </row>
    <row r="650" spans="1:3" x14ac:dyDescent="0.25">
      <c r="A650" s="6">
        <v>40314</v>
      </c>
      <c r="B650" s="7"/>
      <c r="C650" s="7"/>
    </row>
    <row r="651" spans="1:3" x14ac:dyDescent="0.25">
      <c r="A651" s="6">
        <v>40321</v>
      </c>
      <c r="B651" s="7"/>
      <c r="C651" s="7"/>
    </row>
    <row r="652" spans="1:3" x14ac:dyDescent="0.25">
      <c r="A652" s="6">
        <v>40328</v>
      </c>
      <c r="B652" s="7"/>
      <c r="C652" s="7"/>
    </row>
    <row r="653" spans="1:3" x14ac:dyDescent="0.25">
      <c r="A653" s="6">
        <v>40335</v>
      </c>
      <c r="B653" s="7"/>
      <c r="C653" s="7"/>
    </row>
    <row r="654" spans="1:3" x14ac:dyDescent="0.25">
      <c r="A654" s="6">
        <v>40342</v>
      </c>
      <c r="B654" s="7"/>
      <c r="C654" s="7"/>
    </row>
    <row r="655" spans="1:3" x14ac:dyDescent="0.25">
      <c r="A655" s="6">
        <v>40349</v>
      </c>
      <c r="B655" s="7"/>
      <c r="C655" s="7"/>
    </row>
    <row r="656" spans="1:3" x14ac:dyDescent="0.25">
      <c r="A656" s="6">
        <v>40356</v>
      </c>
      <c r="B656" s="7"/>
      <c r="C656" s="7"/>
    </row>
    <row r="657" spans="1:3" x14ac:dyDescent="0.25">
      <c r="A657" s="6">
        <v>40363</v>
      </c>
      <c r="B657" s="7"/>
      <c r="C657" s="7"/>
    </row>
    <row r="658" spans="1:3" x14ac:dyDescent="0.25">
      <c r="A658" s="6">
        <v>40370</v>
      </c>
      <c r="B658" s="7"/>
      <c r="C658" s="7"/>
    </row>
    <row r="659" spans="1:3" x14ac:dyDescent="0.25">
      <c r="A659" s="6">
        <v>40377</v>
      </c>
      <c r="B659" s="7"/>
      <c r="C659" s="7"/>
    </row>
    <row r="660" spans="1:3" x14ac:dyDescent="0.25">
      <c r="A660" s="6">
        <v>40384</v>
      </c>
      <c r="B660" s="7"/>
      <c r="C660" s="7"/>
    </row>
    <row r="661" spans="1:3" x14ac:dyDescent="0.25">
      <c r="A661" s="6">
        <v>40391</v>
      </c>
      <c r="B661" s="7"/>
      <c r="C661" s="7"/>
    </row>
    <row r="662" spans="1:3" x14ac:dyDescent="0.25">
      <c r="A662" s="6">
        <v>40398</v>
      </c>
      <c r="B662" s="7"/>
      <c r="C662" s="7"/>
    </row>
    <row r="663" spans="1:3" x14ac:dyDescent="0.25">
      <c r="A663" s="6">
        <v>40405</v>
      </c>
      <c r="B663" s="7"/>
      <c r="C663" s="7"/>
    </row>
    <row r="664" spans="1:3" x14ac:dyDescent="0.25">
      <c r="A664" s="6">
        <v>40412</v>
      </c>
      <c r="B664" s="7"/>
      <c r="C664" s="7"/>
    </row>
    <row r="665" spans="1:3" x14ac:dyDescent="0.25">
      <c r="A665" s="6">
        <v>40419</v>
      </c>
      <c r="B665" s="7"/>
      <c r="C665" s="7"/>
    </row>
    <row r="666" spans="1:3" x14ac:dyDescent="0.25">
      <c r="A666" s="6">
        <v>40426</v>
      </c>
      <c r="B666" s="7"/>
      <c r="C666" s="7"/>
    </row>
    <row r="667" spans="1:3" x14ac:dyDescent="0.25">
      <c r="A667" s="6">
        <v>40433</v>
      </c>
      <c r="B667" s="7"/>
      <c r="C667" s="7"/>
    </row>
    <row r="668" spans="1:3" x14ac:dyDescent="0.25">
      <c r="A668" s="6">
        <v>40440</v>
      </c>
      <c r="B668" s="7"/>
      <c r="C668" s="7"/>
    </row>
    <row r="669" spans="1:3" x14ac:dyDescent="0.25">
      <c r="A669" s="6">
        <v>40447</v>
      </c>
      <c r="B669" s="7"/>
      <c r="C669" s="7"/>
    </row>
    <row r="670" spans="1:3" x14ac:dyDescent="0.25">
      <c r="A670" s="6">
        <v>40454</v>
      </c>
      <c r="B670" s="7"/>
      <c r="C670" s="7"/>
    </row>
    <row r="671" spans="1:3" x14ac:dyDescent="0.25">
      <c r="A671" s="6">
        <v>40461</v>
      </c>
      <c r="B671" s="7"/>
      <c r="C671" s="7"/>
    </row>
    <row r="672" spans="1:3" x14ac:dyDescent="0.25">
      <c r="A672" s="6">
        <v>40468</v>
      </c>
      <c r="B672" s="7"/>
      <c r="C672" s="7"/>
    </row>
    <row r="673" spans="1:3" x14ac:dyDescent="0.25">
      <c r="A673" s="6">
        <v>40475</v>
      </c>
      <c r="B673" s="7"/>
      <c r="C673" s="7"/>
    </row>
    <row r="674" spans="1:3" x14ac:dyDescent="0.25">
      <c r="A674" s="6">
        <v>40482</v>
      </c>
      <c r="B674" s="7"/>
      <c r="C674" s="7"/>
    </row>
    <row r="675" spans="1:3" x14ac:dyDescent="0.25">
      <c r="A675" s="6">
        <v>40489</v>
      </c>
      <c r="B675" s="7"/>
      <c r="C675" s="7"/>
    </row>
    <row r="676" spans="1:3" x14ac:dyDescent="0.25">
      <c r="A676" s="6">
        <v>40496</v>
      </c>
      <c r="B676" s="7"/>
      <c r="C676" s="7"/>
    </row>
    <row r="677" spans="1:3" x14ac:dyDescent="0.25">
      <c r="A677" s="6">
        <v>40503</v>
      </c>
      <c r="B677" s="7"/>
      <c r="C677" s="7"/>
    </row>
    <row r="678" spans="1:3" x14ac:dyDescent="0.25">
      <c r="A678" s="6">
        <v>40510</v>
      </c>
      <c r="B678" s="7"/>
      <c r="C678" s="7"/>
    </row>
    <row r="679" spans="1:3" x14ac:dyDescent="0.25">
      <c r="A679" s="6">
        <v>40517</v>
      </c>
      <c r="B679" s="7"/>
      <c r="C679" s="7"/>
    </row>
    <row r="680" spans="1:3" x14ac:dyDescent="0.25">
      <c r="A680" s="6">
        <v>40524</v>
      </c>
      <c r="B680" s="7"/>
      <c r="C680" s="7"/>
    </row>
    <row r="681" spans="1:3" x14ac:dyDescent="0.25">
      <c r="A681" s="6">
        <v>40531</v>
      </c>
      <c r="B681" s="7"/>
      <c r="C681" s="7"/>
    </row>
    <row r="682" spans="1:3" x14ac:dyDescent="0.25">
      <c r="A682" s="6">
        <v>40538</v>
      </c>
      <c r="B682" s="7"/>
      <c r="C682" s="7"/>
    </row>
    <row r="683" spans="1:3" x14ac:dyDescent="0.25">
      <c r="A683" s="6">
        <v>40545</v>
      </c>
      <c r="B683" s="7"/>
      <c r="C683" s="7"/>
    </row>
    <row r="684" spans="1:3" x14ac:dyDescent="0.25">
      <c r="A684" s="6">
        <v>40552</v>
      </c>
      <c r="B684" s="7"/>
      <c r="C684" s="7"/>
    </row>
    <row r="685" spans="1:3" x14ac:dyDescent="0.25">
      <c r="A685" s="6">
        <v>40559</v>
      </c>
      <c r="B685" s="7"/>
      <c r="C685" s="7"/>
    </row>
    <row r="686" spans="1:3" x14ac:dyDescent="0.25">
      <c r="A686" s="6">
        <v>40566</v>
      </c>
      <c r="B686" s="7"/>
      <c r="C686" s="7"/>
    </row>
    <row r="687" spans="1:3" x14ac:dyDescent="0.25">
      <c r="A687" s="6">
        <v>40573</v>
      </c>
      <c r="B687" s="7"/>
      <c r="C687" s="7"/>
    </row>
    <row r="688" spans="1:3" x14ac:dyDescent="0.25">
      <c r="A688" s="6">
        <v>40580</v>
      </c>
      <c r="B688" s="7"/>
      <c r="C688" s="7"/>
    </row>
    <row r="689" spans="1:3" x14ac:dyDescent="0.25">
      <c r="A689" s="6">
        <v>40587</v>
      </c>
      <c r="B689" s="7"/>
      <c r="C689" s="7"/>
    </row>
    <row r="690" spans="1:3" x14ac:dyDescent="0.25">
      <c r="A690" s="6">
        <v>40594</v>
      </c>
      <c r="B690" s="7"/>
      <c r="C690" s="7"/>
    </row>
    <row r="691" spans="1:3" x14ac:dyDescent="0.25">
      <c r="A691" s="6">
        <v>40601</v>
      </c>
      <c r="B691" s="7"/>
      <c r="C691" s="7"/>
    </row>
    <row r="692" spans="1:3" x14ac:dyDescent="0.25">
      <c r="A692" s="6">
        <v>40608</v>
      </c>
      <c r="B692" s="7"/>
      <c r="C692" s="7"/>
    </row>
    <row r="693" spans="1:3" x14ac:dyDescent="0.25">
      <c r="A693" s="6">
        <v>40615</v>
      </c>
      <c r="B693" s="7"/>
      <c r="C693" s="7"/>
    </row>
    <row r="694" spans="1:3" x14ac:dyDescent="0.25">
      <c r="A694" s="6">
        <v>40622</v>
      </c>
      <c r="B694" s="7"/>
      <c r="C694" s="7"/>
    </row>
    <row r="695" spans="1:3" x14ac:dyDescent="0.25">
      <c r="A695" s="6">
        <v>40629</v>
      </c>
      <c r="B695" s="7"/>
      <c r="C695" s="7"/>
    </row>
    <row r="696" spans="1:3" x14ac:dyDescent="0.25">
      <c r="A696" s="6">
        <v>40636</v>
      </c>
      <c r="B696" s="7"/>
      <c r="C696" s="7"/>
    </row>
    <row r="697" spans="1:3" x14ac:dyDescent="0.25">
      <c r="A697" s="6">
        <v>40643</v>
      </c>
      <c r="B697" s="7"/>
      <c r="C697" s="7"/>
    </row>
    <row r="698" spans="1:3" x14ac:dyDescent="0.25">
      <c r="A698" s="6">
        <v>40650</v>
      </c>
      <c r="B698" s="7"/>
      <c r="C698" s="7"/>
    </row>
    <row r="699" spans="1:3" x14ac:dyDescent="0.25">
      <c r="A699" s="6">
        <v>40657</v>
      </c>
      <c r="B699" s="7"/>
      <c r="C699" s="7"/>
    </row>
    <row r="700" spans="1:3" x14ac:dyDescent="0.25">
      <c r="A700" s="6">
        <v>40664</v>
      </c>
      <c r="B700" s="7"/>
      <c r="C700" s="7"/>
    </row>
    <row r="701" spans="1:3" x14ac:dyDescent="0.25">
      <c r="A701" s="6">
        <v>40671</v>
      </c>
      <c r="B701" s="7"/>
      <c r="C701" s="7"/>
    </row>
    <row r="702" spans="1:3" x14ac:dyDescent="0.25">
      <c r="A702" s="6">
        <v>40678</v>
      </c>
      <c r="B702" s="7"/>
      <c r="C702" s="7"/>
    </row>
    <row r="703" spans="1:3" x14ac:dyDescent="0.25">
      <c r="A703" s="6">
        <v>40685</v>
      </c>
      <c r="B703" s="7"/>
      <c r="C703" s="7"/>
    </row>
    <row r="704" spans="1:3" x14ac:dyDescent="0.25">
      <c r="A704" s="6">
        <v>40692</v>
      </c>
      <c r="B704" s="7"/>
      <c r="C704" s="7"/>
    </row>
    <row r="705" spans="1:3" x14ac:dyDescent="0.25">
      <c r="A705" s="6">
        <v>40699</v>
      </c>
      <c r="B705" s="7"/>
      <c r="C705" s="7"/>
    </row>
    <row r="706" spans="1:3" x14ac:dyDescent="0.25">
      <c r="A706" s="6">
        <v>40706</v>
      </c>
      <c r="B706" s="7"/>
      <c r="C706" s="7"/>
    </row>
    <row r="707" spans="1:3" x14ac:dyDescent="0.25">
      <c r="A707" s="6">
        <v>40713</v>
      </c>
      <c r="B707" s="7"/>
      <c r="C707" s="7"/>
    </row>
    <row r="708" spans="1:3" x14ac:dyDescent="0.25">
      <c r="A708" s="6">
        <v>40720</v>
      </c>
      <c r="B708" s="7"/>
      <c r="C708" s="7"/>
    </row>
    <row r="709" spans="1:3" x14ac:dyDescent="0.25">
      <c r="A709" s="6">
        <v>40727</v>
      </c>
      <c r="B709" s="7"/>
      <c r="C709" s="7"/>
    </row>
    <row r="710" spans="1:3" x14ac:dyDescent="0.25">
      <c r="A710" s="6">
        <v>40734</v>
      </c>
      <c r="B710" s="7"/>
      <c r="C710" s="7"/>
    </row>
    <row r="711" spans="1:3" x14ac:dyDescent="0.25">
      <c r="A711" s="6">
        <v>40741</v>
      </c>
      <c r="B711" s="7"/>
      <c r="C711" s="7"/>
    </row>
    <row r="712" spans="1:3" x14ac:dyDescent="0.25">
      <c r="A712" s="6">
        <v>40748</v>
      </c>
      <c r="B712" s="7"/>
      <c r="C712" s="7"/>
    </row>
    <row r="713" spans="1:3" x14ac:dyDescent="0.25">
      <c r="A713" s="6">
        <v>40755</v>
      </c>
      <c r="B713" s="7"/>
      <c r="C713" s="7"/>
    </row>
    <row r="714" spans="1:3" x14ac:dyDescent="0.25">
      <c r="A714" s="6">
        <v>40762</v>
      </c>
      <c r="B714" s="7"/>
      <c r="C714" s="7"/>
    </row>
    <row r="715" spans="1:3" x14ac:dyDescent="0.25">
      <c r="A715" s="6">
        <v>40769</v>
      </c>
      <c r="B715" s="7"/>
      <c r="C715" s="7"/>
    </row>
    <row r="716" spans="1:3" x14ac:dyDescent="0.25">
      <c r="A716" s="6">
        <v>40776</v>
      </c>
      <c r="B716" s="7"/>
      <c r="C716" s="7"/>
    </row>
    <row r="717" spans="1:3" x14ac:dyDescent="0.25">
      <c r="A717" s="6">
        <v>40783</v>
      </c>
      <c r="B717" s="7"/>
      <c r="C717" s="7"/>
    </row>
    <row r="718" spans="1:3" x14ac:dyDescent="0.25">
      <c r="A718" s="6">
        <v>40790</v>
      </c>
      <c r="B718" s="7"/>
      <c r="C718" s="7"/>
    </row>
    <row r="719" spans="1:3" x14ac:dyDescent="0.25">
      <c r="A719" s="6">
        <v>40797</v>
      </c>
      <c r="B719" s="7"/>
      <c r="C719" s="7"/>
    </row>
    <row r="720" spans="1:3" x14ac:dyDescent="0.25">
      <c r="A720" s="6">
        <v>40804</v>
      </c>
      <c r="B720" s="7"/>
      <c r="C720" s="7"/>
    </row>
    <row r="721" spans="1:3" x14ac:dyDescent="0.25">
      <c r="A721" s="6">
        <v>40811</v>
      </c>
      <c r="B721" s="7"/>
      <c r="C721" s="7"/>
    </row>
    <row r="722" spans="1:3" x14ac:dyDescent="0.25">
      <c r="A722" s="6">
        <v>40818</v>
      </c>
      <c r="B722" s="7"/>
      <c r="C722" s="7"/>
    </row>
    <row r="723" spans="1:3" x14ac:dyDescent="0.25">
      <c r="A723" s="6">
        <v>40825</v>
      </c>
      <c r="B723" s="7"/>
      <c r="C723" s="7"/>
    </row>
    <row r="724" spans="1:3" x14ac:dyDescent="0.25">
      <c r="A724" s="6">
        <v>40832</v>
      </c>
      <c r="B724" s="7"/>
      <c r="C724" s="7"/>
    </row>
    <row r="725" spans="1:3" x14ac:dyDescent="0.25">
      <c r="A725" s="6">
        <v>40839</v>
      </c>
      <c r="B725" s="7"/>
      <c r="C725" s="7"/>
    </row>
    <row r="726" spans="1:3" x14ac:dyDescent="0.25">
      <c r="A726" s="6">
        <v>40846</v>
      </c>
      <c r="B726" s="7"/>
      <c r="C726" s="7"/>
    </row>
    <row r="727" spans="1:3" x14ac:dyDescent="0.25">
      <c r="A727" s="6">
        <v>40853</v>
      </c>
      <c r="B727" s="7"/>
      <c r="C727" s="7"/>
    </row>
    <row r="728" spans="1:3" x14ac:dyDescent="0.25">
      <c r="A728" s="6">
        <v>40860</v>
      </c>
      <c r="B728" s="7"/>
      <c r="C728" s="7"/>
    </row>
    <row r="729" spans="1:3" x14ac:dyDescent="0.25">
      <c r="A729" s="6">
        <v>40867</v>
      </c>
      <c r="B729" s="7"/>
      <c r="C729" s="7"/>
    </row>
    <row r="730" spans="1:3" x14ac:dyDescent="0.25">
      <c r="A730" s="6">
        <v>40874</v>
      </c>
      <c r="B730" s="7"/>
      <c r="C730" s="7"/>
    </row>
    <row r="731" spans="1:3" x14ac:dyDescent="0.25">
      <c r="A731" s="6">
        <v>40881</v>
      </c>
      <c r="B731" s="7"/>
      <c r="C731" s="7"/>
    </row>
    <row r="732" spans="1:3" x14ac:dyDescent="0.25">
      <c r="A732" s="6">
        <v>40888</v>
      </c>
      <c r="B732" s="7"/>
      <c r="C732" s="7"/>
    </row>
    <row r="733" spans="1:3" x14ac:dyDescent="0.25">
      <c r="A733" s="6">
        <v>40895</v>
      </c>
      <c r="B733" s="7"/>
      <c r="C733" s="7"/>
    </row>
    <row r="734" spans="1:3" x14ac:dyDescent="0.25">
      <c r="A734" s="6">
        <v>40902</v>
      </c>
      <c r="B734" s="7"/>
      <c r="C734" s="7"/>
    </row>
    <row r="735" spans="1:3" x14ac:dyDescent="0.25">
      <c r="A735" s="6">
        <v>40909</v>
      </c>
      <c r="B735" s="7"/>
      <c r="C735" s="7"/>
    </row>
    <row r="736" spans="1:3" x14ac:dyDescent="0.25">
      <c r="A736" s="6">
        <v>40916</v>
      </c>
      <c r="B736" s="7"/>
      <c r="C736" s="7"/>
    </row>
    <row r="737" spans="1:3" x14ac:dyDescent="0.25">
      <c r="A737" s="6">
        <v>40923</v>
      </c>
      <c r="B737" s="7"/>
      <c r="C737" s="7"/>
    </row>
    <row r="738" spans="1:3" x14ac:dyDescent="0.25">
      <c r="A738" s="6">
        <v>40930</v>
      </c>
      <c r="B738" s="7"/>
      <c r="C738" s="7"/>
    </row>
    <row r="739" spans="1:3" x14ac:dyDescent="0.25">
      <c r="A739" s="6">
        <v>40937</v>
      </c>
      <c r="B739" s="7"/>
      <c r="C739" s="7"/>
    </row>
    <row r="740" spans="1:3" x14ac:dyDescent="0.25">
      <c r="A740" s="6">
        <v>40944</v>
      </c>
      <c r="B740" s="7"/>
      <c r="C740" s="7"/>
    </row>
    <row r="741" spans="1:3" x14ac:dyDescent="0.25">
      <c r="A741" s="6">
        <v>40951</v>
      </c>
      <c r="B741" s="7"/>
      <c r="C741" s="7"/>
    </row>
    <row r="742" spans="1:3" x14ac:dyDescent="0.25">
      <c r="A742" s="6">
        <v>40958</v>
      </c>
      <c r="B742" s="7"/>
      <c r="C742" s="7"/>
    </row>
    <row r="743" spans="1:3" x14ac:dyDescent="0.25">
      <c r="A743" s="6">
        <v>40965</v>
      </c>
      <c r="B743" s="7"/>
      <c r="C743" s="7"/>
    </row>
    <row r="744" spans="1:3" x14ac:dyDescent="0.25">
      <c r="A744" s="6">
        <v>40972</v>
      </c>
      <c r="B744" s="7"/>
      <c r="C744" s="7"/>
    </row>
    <row r="745" spans="1:3" x14ac:dyDescent="0.25">
      <c r="A745" s="6">
        <v>40979</v>
      </c>
      <c r="B745" s="7"/>
      <c r="C745" s="7"/>
    </row>
    <row r="746" spans="1:3" x14ac:dyDescent="0.25">
      <c r="A746" s="6">
        <v>40986</v>
      </c>
      <c r="B746" s="7"/>
      <c r="C746" s="7"/>
    </row>
    <row r="747" spans="1:3" x14ac:dyDescent="0.25">
      <c r="A747" s="6">
        <v>40993</v>
      </c>
      <c r="B747" s="7"/>
      <c r="C747" s="7"/>
    </row>
    <row r="748" spans="1:3" x14ac:dyDescent="0.25">
      <c r="A748" s="6">
        <v>41000</v>
      </c>
      <c r="B748" s="7"/>
      <c r="C748" s="7"/>
    </row>
    <row r="749" spans="1:3" x14ac:dyDescent="0.25">
      <c r="A749" s="6">
        <v>41007</v>
      </c>
      <c r="B749" s="7"/>
      <c r="C749" s="7"/>
    </row>
    <row r="750" spans="1:3" x14ac:dyDescent="0.25">
      <c r="A750" s="6">
        <v>41014</v>
      </c>
      <c r="B750" s="7"/>
      <c r="C750" s="7"/>
    </row>
    <row r="751" spans="1:3" x14ac:dyDescent="0.25">
      <c r="A751" s="6">
        <v>41021</v>
      </c>
      <c r="B751" s="7"/>
      <c r="C751" s="7"/>
    </row>
    <row r="752" spans="1:3" x14ac:dyDescent="0.25">
      <c r="A752" s="6">
        <v>41028</v>
      </c>
      <c r="B752" s="7"/>
      <c r="C752" s="7"/>
    </row>
    <row r="753" spans="1:3" x14ac:dyDescent="0.25">
      <c r="A753" s="6">
        <v>41035</v>
      </c>
      <c r="B753" s="7"/>
      <c r="C753" s="7"/>
    </row>
    <row r="754" spans="1:3" x14ac:dyDescent="0.25">
      <c r="A754" s="6">
        <v>41042</v>
      </c>
      <c r="B754" s="7"/>
      <c r="C754" s="7"/>
    </row>
    <row r="755" spans="1:3" x14ac:dyDescent="0.25">
      <c r="A755" s="6">
        <v>41049</v>
      </c>
      <c r="B755" s="7"/>
      <c r="C755" s="7"/>
    </row>
    <row r="756" spans="1:3" x14ac:dyDescent="0.25">
      <c r="A756" s="6">
        <v>41056</v>
      </c>
      <c r="B756" s="7"/>
      <c r="C756" s="7"/>
    </row>
    <row r="757" spans="1:3" x14ac:dyDescent="0.25">
      <c r="A757" s="6">
        <v>41063</v>
      </c>
      <c r="B757" s="7"/>
      <c r="C757" s="7"/>
    </row>
    <row r="758" spans="1:3" x14ac:dyDescent="0.25">
      <c r="A758" s="6">
        <v>41070</v>
      </c>
      <c r="B758" s="7"/>
      <c r="C758" s="7"/>
    </row>
    <row r="759" spans="1:3" x14ac:dyDescent="0.25">
      <c r="A759" s="6">
        <v>41077</v>
      </c>
      <c r="B759" s="7"/>
      <c r="C759" s="7"/>
    </row>
    <row r="760" spans="1:3" x14ac:dyDescent="0.25">
      <c r="A760" s="6">
        <v>41084</v>
      </c>
      <c r="B760" s="7"/>
      <c r="C760" s="7"/>
    </row>
    <row r="761" spans="1:3" x14ac:dyDescent="0.25">
      <c r="A761" s="6">
        <v>41091</v>
      </c>
      <c r="B761" s="7"/>
      <c r="C761" s="7"/>
    </row>
    <row r="762" spans="1:3" x14ac:dyDescent="0.25">
      <c r="A762" s="6">
        <v>41098</v>
      </c>
      <c r="B762" s="7"/>
      <c r="C762" s="7"/>
    </row>
    <row r="763" spans="1:3" x14ac:dyDescent="0.25">
      <c r="A763" s="6">
        <v>41105</v>
      </c>
      <c r="B763" s="7"/>
      <c r="C763" s="7"/>
    </row>
    <row r="764" spans="1:3" x14ac:dyDescent="0.25">
      <c r="A764" s="6">
        <v>41112</v>
      </c>
      <c r="B764" s="7"/>
      <c r="C764" s="7"/>
    </row>
    <row r="765" spans="1:3" x14ac:dyDescent="0.25">
      <c r="A765" s="6">
        <v>41119</v>
      </c>
      <c r="B765" s="7"/>
      <c r="C765" s="7"/>
    </row>
    <row r="766" spans="1:3" x14ac:dyDescent="0.25">
      <c r="A766" s="6">
        <v>41126</v>
      </c>
      <c r="B766" s="7"/>
      <c r="C766" s="7"/>
    </row>
    <row r="767" spans="1:3" x14ac:dyDescent="0.25">
      <c r="A767" s="6">
        <v>41133</v>
      </c>
      <c r="B767" s="7"/>
      <c r="C767" s="7"/>
    </row>
    <row r="768" spans="1:3" x14ac:dyDescent="0.25">
      <c r="A768" s="6">
        <v>41140</v>
      </c>
      <c r="B768" s="7"/>
      <c r="C768" s="7"/>
    </row>
    <row r="769" spans="1:3" x14ac:dyDescent="0.25">
      <c r="A769" s="6">
        <v>41147</v>
      </c>
      <c r="B769" s="7"/>
      <c r="C769" s="7"/>
    </row>
    <row r="770" spans="1:3" x14ac:dyDescent="0.25">
      <c r="A770" s="6">
        <v>41154</v>
      </c>
      <c r="B770" s="7"/>
      <c r="C770" s="7"/>
    </row>
    <row r="771" spans="1:3" x14ac:dyDescent="0.25">
      <c r="A771" s="6">
        <v>41161</v>
      </c>
      <c r="B771" s="7"/>
      <c r="C771" s="7"/>
    </row>
    <row r="772" spans="1:3" x14ac:dyDescent="0.25">
      <c r="A772" s="6">
        <v>41168</v>
      </c>
      <c r="B772" s="7"/>
      <c r="C772" s="7"/>
    </row>
    <row r="773" spans="1:3" x14ac:dyDescent="0.25">
      <c r="A773" s="6">
        <v>41175</v>
      </c>
      <c r="B773" s="7"/>
      <c r="C773" s="7"/>
    </row>
    <row r="774" spans="1:3" x14ac:dyDescent="0.25">
      <c r="A774" s="6">
        <v>41182</v>
      </c>
      <c r="B774" s="7"/>
      <c r="C774" s="7"/>
    </row>
    <row r="775" spans="1:3" x14ac:dyDescent="0.25">
      <c r="A775" s="6">
        <v>41189</v>
      </c>
      <c r="B775" s="7"/>
      <c r="C775" s="7"/>
    </row>
    <row r="776" spans="1:3" x14ac:dyDescent="0.25">
      <c r="A776" s="6">
        <v>41196</v>
      </c>
      <c r="B776" s="7"/>
      <c r="C776" s="7"/>
    </row>
    <row r="777" spans="1:3" x14ac:dyDescent="0.25">
      <c r="A777" s="6">
        <v>41203</v>
      </c>
      <c r="B777" s="7"/>
      <c r="C777" s="7"/>
    </row>
    <row r="778" spans="1:3" x14ac:dyDescent="0.25">
      <c r="A778" s="6">
        <v>41210</v>
      </c>
      <c r="B778" s="7"/>
      <c r="C778" s="7"/>
    </row>
    <row r="779" spans="1:3" x14ac:dyDescent="0.25">
      <c r="A779" s="6">
        <v>41217</v>
      </c>
      <c r="B779" s="7"/>
      <c r="C779" s="7"/>
    </row>
    <row r="780" spans="1:3" x14ac:dyDescent="0.25">
      <c r="A780" s="6">
        <v>41224</v>
      </c>
      <c r="B780" s="7"/>
      <c r="C780" s="7"/>
    </row>
    <row r="781" spans="1:3" x14ac:dyDescent="0.25">
      <c r="A781" s="6">
        <v>41231</v>
      </c>
      <c r="B781" s="7"/>
      <c r="C781" s="7"/>
    </row>
    <row r="782" spans="1:3" x14ac:dyDescent="0.25">
      <c r="A782" s="6">
        <v>41238</v>
      </c>
      <c r="B782" s="7"/>
      <c r="C782" s="7"/>
    </row>
    <row r="783" spans="1:3" x14ac:dyDescent="0.25">
      <c r="A783" s="6">
        <v>41245</v>
      </c>
      <c r="B783" s="7"/>
      <c r="C783" s="7"/>
    </row>
    <row r="784" spans="1:3" x14ac:dyDescent="0.25">
      <c r="A784" s="6">
        <v>41252</v>
      </c>
      <c r="B784" s="7"/>
      <c r="C784" s="7"/>
    </row>
    <row r="785" spans="1:3" x14ac:dyDescent="0.25">
      <c r="A785" s="6">
        <v>41259</v>
      </c>
      <c r="B785" s="7"/>
      <c r="C785" s="7"/>
    </row>
    <row r="786" spans="1:3" x14ac:dyDescent="0.25">
      <c r="A786" s="6">
        <v>41266</v>
      </c>
      <c r="B786" s="7"/>
      <c r="C786" s="7"/>
    </row>
    <row r="787" spans="1:3" x14ac:dyDescent="0.25">
      <c r="A787" s="6">
        <v>41273</v>
      </c>
      <c r="B787" s="7"/>
      <c r="C787" s="7"/>
    </row>
    <row r="788" spans="1:3" x14ac:dyDescent="0.25">
      <c r="A788" s="6">
        <v>41280</v>
      </c>
      <c r="B788" s="7"/>
      <c r="C788" s="7"/>
    </row>
    <row r="789" spans="1:3" x14ac:dyDescent="0.25">
      <c r="A789" s="6">
        <v>41287</v>
      </c>
      <c r="B789" s="7"/>
      <c r="C789" s="7"/>
    </row>
    <row r="790" spans="1:3" x14ac:dyDescent="0.25">
      <c r="A790" s="6">
        <v>41294</v>
      </c>
      <c r="B790" s="7"/>
      <c r="C790" s="7"/>
    </row>
    <row r="791" spans="1:3" x14ac:dyDescent="0.25">
      <c r="A791" s="6">
        <v>41301</v>
      </c>
      <c r="B791" s="7"/>
      <c r="C791" s="7"/>
    </row>
    <row r="792" spans="1:3" x14ac:dyDescent="0.25">
      <c r="A792" s="6">
        <v>41308</v>
      </c>
      <c r="B792" s="7"/>
      <c r="C792" s="7"/>
    </row>
    <row r="793" spans="1:3" x14ac:dyDescent="0.25">
      <c r="A793" s="6">
        <v>41315</v>
      </c>
      <c r="B793" s="7"/>
      <c r="C793" s="7"/>
    </row>
    <row r="794" spans="1:3" x14ac:dyDescent="0.25">
      <c r="A794" s="6">
        <v>41322</v>
      </c>
      <c r="B794" s="7"/>
      <c r="C794" s="7"/>
    </row>
    <row r="795" spans="1:3" x14ac:dyDescent="0.25">
      <c r="A795" s="6">
        <v>41329</v>
      </c>
      <c r="B795" s="7"/>
      <c r="C795" s="7"/>
    </row>
    <row r="796" spans="1:3" x14ac:dyDescent="0.25">
      <c r="A796" s="6">
        <v>41336</v>
      </c>
      <c r="B796" s="7"/>
      <c r="C796" s="7"/>
    </row>
    <row r="797" spans="1:3" x14ac:dyDescent="0.25">
      <c r="A797" s="6">
        <v>41343</v>
      </c>
      <c r="B797" s="7"/>
      <c r="C797" s="7"/>
    </row>
    <row r="798" spans="1:3" x14ac:dyDescent="0.25">
      <c r="A798" s="6">
        <v>41350</v>
      </c>
      <c r="B798" s="7"/>
      <c r="C798" s="7"/>
    </row>
    <row r="799" spans="1:3" x14ac:dyDescent="0.25">
      <c r="A799" s="6">
        <v>41357</v>
      </c>
      <c r="B799" s="7"/>
      <c r="C799" s="7"/>
    </row>
    <row r="800" spans="1:3" x14ac:dyDescent="0.25">
      <c r="A800" s="6">
        <v>41364</v>
      </c>
      <c r="B800" s="7"/>
      <c r="C800" s="7"/>
    </row>
    <row r="801" spans="1:3" x14ac:dyDescent="0.25">
      <c r="A801" s="6">
        <v>41371</v>
      </c>
      <c r="B801" s="7"/>
      <c r="C801" s="7"/>
    </row>
    <row r="802" spans="1:3" x14ac:dyDescent="0.25">
      <c r="A802" s="6">
        <v>41378</v>
      </c>
      <c r="B802" s="7"/>
      <c r="C802" s="7"/>
    </row>
    <row r="803" spans="1:3" x14ac:dyDescent="0.25">
      <c r="A803" s="6">
        <v>41385</v>
      </c>
      <c r="B803" s="7"/>
      <c r="C803" s="7"/>
    </row>
    <row r="804" spans="1:3" x14ac:dyDescent="0.25">
      <c r="A804" s="6">
        <v>41392</v>
      </c>
      <c r="B804" s="7"/>
      <c r="C804" s="7"/>
    </row>
    <row r="805" spans="1:3" x14ac:dyDescent="0.25">
      <c r="A805" s="6">
        <v>41399</v>
      </c>
      <c r="B805" s="7"/>
      <c r="C805" s="7"/>
    </row>
    <row r="806" spans="1:3" x14ac:dyDescent="0.25">
      <c r="A806" s="6">
        <v>41406</v>
      </c>
      <c r="B806" s="7"/>
      <c r="C806" s="7"/>
    </row>
    <row r="807" spans="1:3" x14ac:dyDescent="0.25">
      <c r="A807" s="6">
        <v>41413</v>
      </c>
      <c r="B807" s="7"/>
      <c r="C807" s="7"/>
    </row>
    <row r="808" spans="1:3" x14ac:dyDescent="0.25">
      <c r="A808" s="6">
        <v>41420</v>
      </c>
      <c r="B808" s="7"/>
      <c r="C808" s="7"/>
    </row>
    <row r="809" spans="1:3" x14ac:dyDescent="0.25">
      <c r="A809" s="6">
        <v>41427</v>
      </c>
      <c r="B809" s="7"/>
      <c r="C809" s="7"/>
    </row>
    <row r="810" spans="1:3" x14ac:dyDescent="0.25">
      <c r="A810" s="6">
        <v>41434</v>
      </c>
      <c r="B810" s="7"/>
      <c r="C810" s="7"/>
    </row>
    <row r="811" spans="1:3" x14ac:dyDescent="0.25">
      <c r="A811" s="6">
        <v>41441</v>
      </c>
      <c r="B811" s="7"/>
      <c r="C811" s="7"/>
    </row>
    <row r="812" spans="1:3" x14ac:dyDescent="0.25">
      <c r="A812" s="6">
        <v>41448</v>
      </c>
      <c r="B812" s="7"/>
      <c r="C812" s="7"/>
    </row>
    <row r="813" spans="1:3" x14ac:dyDescent="0.25">
      <c r="A813" s="6">
        <v>41455</v>
      </c>
      <c r="B813" s="7"/>
      <c r="C813" s="7"/>
    </row>
    <row r="814" spans="1:3" x14ac:dyDescent="0.25">
      <c r="A814" s="6">
        <v>41462</v>
      </c>
      <c r="B814" s="7"/>
      <c r="C814" s="7"/>
    </row>
    <row r="815" spans="1:3" x14ac:dyDescent="0.25">
      <c r="A815" s="6">
        <v>41469</v>
      </c>
      <c r="B815" s="7"/>
      <c r="C815" s="7"/>
    </row>
    <row r="816" spans="1:3" x14ac:dyDescent="0.25">
      <c r="A816" s="6">
        <v>41476</v>
      </c>
      <c r="B816" s="7"/>
      <c r="C816" s="7"/>
    </row>
    <row r="817" spans="1:3" x14ac:dyDescent="0.25">
      <c r="A817" s="6">
        <v>41483</v>
      </c>
      <c r="B817" s="7"/>
      <c r="C817" s="7"/>
    </row>
    <row r="818" spans="1:3" x14ac:dyDescent="0.25">
      <c r="A818" s="6">
        <v>41490</v>
      </c>
      <c r="B818" s="7"/>
      <c r="C818" s="7"/>
    </row>
    <row r="819" spans="1:3" x14ac:dyDescent="0.25">
      <c r="A819" s="6">
        <v>41497</v>
      </c>
      <c r="B819" s="7"/>
      <c r="C819" s="7"/>
    </row>
    <row r="820" spans="1:3" x14ac:dyDescent="0.25">
      <c r="A820" s="6">
        <v>41504</v>
      </c>
      <c r="B820" s="7"/>
      <c r="C820" s="7"/>
    </row>
    <row r="821" spans="1:3" x14ac:dyDescent="0.25">
      <c r="A821" s="6">
        <v>41511</v>
      </c>
      <c r="B821" s="7"/>
      <c r="C821" s="7"/>
    </row>
    <row r="822" spans="1:3" x14ac:dyDescent="0.25">
      <c r="A822" s="6">
        <v>41518</v>
      </c>
      <c r="B822" s="7"/>
      <c r="C822" s="7"/>
    </row>
    <row r="823" spans="1:3" x14ac:dyDescent="0.25">
      <c r="A823" s="6">
        <v>41525</v>
      </c>
      <c r="B823" s="7"/>
      <c r="C823" s="7"/>
    </row>
    <row r="824" spans="1:3" x14ac:dyDescent="0.25">
      <c r="A824" s="6">
        <v>41532</v>
      </c>
      <c r="B824" s="7"/>
      <c r="C824" s="7"/>
    </row>
    <row r="825" spans="1:3" x14ac:dyDescent="0.25">
      <c r="A825" s="6">
        <v>41539</v>
      </c>
      <c r="B825" s="7"/>
      <c r="C825" s="7"/>
    </row>
    <row r="826" spans="1:3" x14ac:dyDescent="0.25">
      <c r="A826" s="6">
        <v>41546</v>
      </c>
      <c r="B826" s="7"/>
      <c r="C826" s="7"/>
    </row>
    <row r="827" spans="1:3" x14ac:dyDescent="0.25">
      <c r="A827" s="6">
        <v>41553</v>
      </c>
      <c r="B827" s="7"/>
      <c r="C827" s="7"/>
    </row>
    <row r="828" spans="1:3" x14ac:dyDescent="0.25">
      <c r="A828" s="6">
        <v>41560</v>
      </c>
      <c r="B828" s="7"/>
      <c r="C828" s="7"/>
    </row>
    <row r="829" spans="1:3" x14ac:dyDescent="0.25">
      <c r="A829" s="6">
        <v>41567</v>
      </c>
      <c r="B829" s="7"/>
      <c r="C829" s="7"/>
    </row>
    <row r="830" spans="1:3" x14ac:dyDescent="0.25">
      <c r="A830" s="6">
        <v>41574</v>
      </c>
      <c r="B830" s="7"/>
      <c r="C830" s="7"/>
    </row>
    <row r="831" spans="1:3" x14ac:dyDescent="0.25">
      <c r="A831" s="6">
        <v>41581</v>
      </c>
      <c r="B831" s="7"/>
      <c r="C831" s="7"/>
    </row>
    <row r="832" spans="1:3" x14ac:dyDescent="0.25">
      <c r="A832" s="6">
        <v>41588</v>
      </c>
      <c r="B832" s="7"/>
      <c r="C832" s="7"/>
    </row>
    <row r="833" spans="1:3" x14ac:dyDescent="0.25">
      <c r="A833" s="6">
        <v>41595</v>
      </c>
      <c r="B833" s="7"/>
      <c r="C833" s="7"/>
    </row>
    <row r="834" spans="1:3" x14ac:dyDescent="0.25">
      <c r="A834" s="6">
        <v>41602</v>
      </c>
      <c r="B834" s="7"/>
      <c r="C834" s="7"/>
    </row>
    <row r="835" spans="1:3" x14ac:dyDescent="0.25">
      <c r="A835" s="6">
        <v>41609</v>
      </c>
      <c r="B835" s="7"/>
      <c r="C835" s="7"/>
    </row>
    <row r="836" spans="1:3" x14ac:dyDescent="0.25">
      <c r="A836" s="6">
        <v>41616</v>
      </c>
      <c r="B836" s="7"/>
      <c r="C836" s="7"/>
    </row>
    <row r="837" spans="1:3" x14ac:dyDescent="0.25">
      <c r="A837" s="6">
        <v>41623</v>
      </c>
      <c r="B837" s="7"/>
      <c r="C837" s="7"/>
    </row>
    <row r="838" spans="1:3" x14ac:dyDescent="0.25">
      <c r="A838" s="6">
        <v>41630</v>
      </c>
      <c r="B838" s="7"/>
      <c r="C838" s="7"/>
    </row>
    <row r="839" spans="1:3" x14ac:dyDescent="0.25">
      <c r="A839" s="6">
        <v>41637</v>
      </c>
      <c r="B839" s="7"/>
      <c r="C839" s="7"/>
    </row>
    <row r="840" spans="1:3" x14ac:dyDescent="0.25">
      <c r="A840" s="6">
        <v>41644</v>
      </c>
      <c r="B840" s="7"/>
      <c r="C840" s="7"/>
    </row>
    <row r="841" spans="1:3" x14ac:dyDescent="0.25">
      <c r="A841" s="6">
        <v>41651</v>
      </c>
      <c r="B841" s="7"/>
      <c r="C841" s="7"/>
    </row>
    <row r="842" spans="1:3" x14ac:dyDescent="0.25">
      <c r="A842" s="6">
        <v>41658</v>
      </c>
      <c r="B842" s="7"/>
      <c r="C842" s="7"/>
    </row>
    <row r="843" spans="1:3" x14ac:dyDescent="0.25">
      <c r="A843" s="6">
        <v>41665</v>
      </c>
      <c r="B843" s="7"/>
      <c r="C843" s="7"/>
    </row>
    <row r="844" spans="1:3" x14ac:dyDescent="0.25">
      <c r="A844" s="6">
        <v>41672</v>
      </c>
      <c r="B844" s="7"/>
      <c r="C844" s="7"/>
    </row>
    <row r="845" spans="1:3" x14ac:dyDescent="0.25">
      <c r="A845" s="6">
        <v>41679</v>
      </c>
      <c r="B845" s="7"/>
      <c r="C845" s="7"/>
    </row>
    <row r="846" spans="1:3" x14ac:dyDescent="0.25">
      <c r="A846" s="6">
        <v>41686</v>
      </c>
      <c r="B846" s="7"/>
      <c r="C846" s="7"/>
    </row>
    <row r="847" spans="1:3" x14ac:dyDescent="0.25">
      <c r="A847" s="6">
        <v>41693</v>
      </c>
      <c r="B847" s="7"/>
      <c r="C847" s="7"/>
    </row>
    <row r="848" spans="1:3" x14ac:dyDescent="0.25">
      <c r="A848" s="6">
        <v>41700</v>
      </c>
      <c r="B848" s="7"/>
      <c r="C848" s="7"/>
    </row>
    <row r="849" spans="1:3" x14ac:dyDescent="0.25">
      <c r="A849" s="6">
        <v>41707</v>
      </c>
      <c r="B849" s="7"/>
      <c r="C849" s="7"/>
    </row>
    <row r="850" spans="1:3" x14ac:dyDescent="0.25">
      <c r="A850" s="6">
        <v>41714</v>
      </c>
      <c r="B850" s="7"/>
      <c r="C850" s="7"/>
    </row>
    <row r="851" spans="1:3" x14ac:dyDescent="0.25">
      <c r="A851" s="6">
        <v>41721</v>
      </c>
      <c r="B851" s="7"/>
      <c r="C851" s="7"/>
    </row>
    <row r="852" spans="1:3" x14ac:dyDescent="0.25">
      <c r="A852" s="6">
        <v>41728</v>
      </c>
      <c r="B852" s="7"/>
      <c r="C852" s="7"/>
    </row>
    <row r="853" spans="1:3" x14ac:dyDescent="0.25">
      <c r="A853" s="6">
        <v>41735</v>
      </c>
      <c r="B853" s="7"/>
      <c r="C853" s="7"/>
    </row>
    <row r="854" spans="1:3" x14ac:dyDescent="0.25">
      <c r="A854" s="6">
        <v>41742</v>
      </c>
      <c r="B854" s="7"/>
      <c r="C854" s="7"/>
    </row>
    <row r="855" spans="1:3" x14ac:dyDescent="0.25">
      <c r="A855" s="6">
        <v>41749</v>
      </c>
      <c r="B855" s="7"/>
      <c r="C855" s="7"/>
    </row>
    <row r="856" spans="1:3" x14ac:dyDescent="0.25">
      <c r="A856" s="6">
        <v>41756</v>
      </c>
      <c r="B856" s="7"/>
      <c r="C856" s="7"/>
    </row>
    <row r="857" spans="1:3" x14ac:dyDescent="0.25">
      <c r="A857" s="6">
        <v>41763</v>
      </c>
      <c r="B857" s="7"/>
      <c r="C857" s="7"/>
    </row>
    <row r="858" spans="1:3" x14ac:dyDescent="0.25">
      <c r="A858" s="6">
        <v>41770</v>
      </c>
      <c r="B858" s="7"/>
      <c r="C858" s="7"/>
    </row>
    <row r="859" spans="1:3" x14ac:dyDescent="0.25">
      <c r="A859" s="6">
        <v>41777</v>
      </c>
      <c r="B859" s="7"/>
      <c r="C859" s="7"/>
    </row>
    <row r="860" spans="1:3" x14ac:dyDescent="0.25">
      <c r="A860" s="6">
        <v>41784</v>
      </c>
      <c r="B860" s="7"/>
      <c r="C860" s="7"/>
    </row>
    <row r="861" spans="1:3" x14ac:dyDescent="0.25">
      <c r="A861" s="6">
        <v>41791</v>
      </c>
      <c r="B861" s="7"/>
      <c r="C861" s="7"/>
    </row>
    <row r="862" spans="1:3" x14ac:dyDescent="0.25">
      <c r="A862" s="6">
        <v>41798</v>
      </c>
      <c r="B862" s="7"/>
      <c r="C862" s="7"/>
    </row>
    <row r="863" spans="1:3" x14ac:dyDescent="0.25">
      <c r="A863" s="6">
        <v>41805</v>
      </c>
      <c r="B863" s="7"/>
      <c r="C863" s="7"/>
    </row>
    <row r="864" spans="1:3" x14ac:dyDescent="0.25">
      <c r="A864" s="6">
        <v>41812</v>
      </c>
      <c r="B864" s="7"/>
      <c r="C864" s="7"/>
    </row>
    <row r="865" spans="1:3" x14ac:dyDescent="0.25">
      <c r="A865" s="6">
        <v>41819</v>
      </c>
      <c r="B865" s="7"/>
      <c r="C865" s="7"/>
    </row>
    <row r="866" spans="1:3" x14ac:dyDescent="0.25">
      <c r="A866" s="6">
        <v>41826</v>
      </c>
      <c r="B866" s="7"/>
      <c r="C866" s="7"/>
    </row>
    <row r="867" spans="1:3" x14ac:dyDescent="0.25">
      <c r="A867" s="6">
        <v>41833</v>
      </c>
      <c r="B867" s="7"/>
      <c r="C867" s="7"/>
    </row>
    <row r="868" spans="1:3" x14ac:dyDescent="0.25">
      <c r="A868" s="6">
        <v>41840</v>
      </c>
      <c r="B868" s="7"/>
      <c r="C868" s="7"/>
    </row>
    <row r="869" spans="1:3" x14ac:dyDescent="0.25">
      <c r="A869" s="6">
        <v>41847</v>
      </c>
      <c r="B869" s="7"/>
      <c r="C869" s="7"/>
    </row>
    <row r="870" spans="1:3" x14ac:dyDescent="0.25">
      <c r="A870" s="6">
        <v>41854</v>
      </c>
      <c r="B870" s="7"/>
      <c r="C870" s="7"/>
    </row>
    <row r="871" spans="1:3" x14ac:dyDescent="0.25">
      <c r="A871" s="6">
        <v>41861</v>
      </c>
      <c r="B871" s="7"/>
      <c r="C871" s="7"/>
    </row>
    <row r="872" spans="1:3" x14ac:dyDescent="0.25">
      <c r="A872" s="6">
        <v>41868</v>
      </c>
      <c r="B872" s="7"/>
      <c r="C872" s="7"/>
    </row>
    <row r="873" spans="1:3" x14ac:dyDescent="0.25">
      <c r="A873" s="6">
        <v>41875</v>
      </c>
      <c r="B873" s="7"/>
      <c r="C873" s="7"/>
    </row>
    <row r="874" spans="1:3" x14ac:dyDescent="0.25">
      <c r="A874" s="6">
        <v>41882</v>
      </c>
      <c r="B874" s="7"/>
      <c r="C874" s="7"/>
    </row>
    <row r="875" spans="1:3" x14ac:dyDescent="0.25">
      <c r="A875" s="6">
        <v>41889</v>
      </c>
      <c r="B875" s="7"/>
      <c r="C875" s="7"/>
    </row>
    <row r="876" spans="1:3" x14ac:dyDescent="0.25">
      <c r="A876" s="6">
        <v>41896</v>
      </c>
      <c r="B876" s="7"/>
      <c r="C876" s="7"/>
    </row>
    <row r="877" spans="1:3" x14ac:dyDescent="0.25">
      <c r="A877" s="6">
        <v>41903</v>
      </c>
      <c r="B877" s="7"/>
      <c r="C877" s="7"/>
    </row>
    <row r="878" spans="1:3" x14ac:dyDescent="0.25">
      <c r="A878" s="6">
        <v>41910</v>
      </c>
      <c r="B878" s="7"/>
      <c r="C878" s="7"/>
    </row>
    <row r="879" spans="1:3" x14ac:dyDescent="0.25">
      <c r="A879" s="6">
        <v>41917</v>
      </c>
      <c r="B879" s="7"/>
      <c r="C879" s="7"/>
    </row>
    <row r="880" spans="1:3" x14ac:dyDescent="0.25">
      <c r="A880" s="6">
        <v>41924</v>
      </c>
      <c r="B880" s="7"/>
      <c r="C880" s="7"/>
    </row>
    <row r="881" spans="1:3" x14ac:dyDescent="0.25">
      <c r="A881" s="6">
        <v>41931</v>
      </c>
      <c r="B881" s="7"/>
      <c r="C881" s="7"/>
    </row>
    <row r="882" spans="1:3" x14ac:dyDescent="0.25">
      <c r="A882" s="6">
        <v>41938</v>
      </c>
      <c r="B882" s="7"/>
      <c r="C882" s="7"/>
    </row>
    <row r="883" spans="1:3" x14ac:dyDescent="0.25">
      <c r="A883" s="6">
        <v>41945</v>
      </c>
      <c r="B883" s="7"/>
      <c r="C883" s="7"/>
    </row>
    <row r="884" spans="1:3" x14ac:dyDescent="0.25">
      <c r="A884" s="6">
        <v>41952</v>
      </c>
      <c r="B884" s="7"/>
      <c r="C884" s="7"/>
    </row>
    <row r="885" spans="1:3" x14ac:dyDescent="0.25">
      <c r="A885" s="6">
        <v>41959</v>
      </c>
      <c r="B885" s="7"/>
      <c r="C885" s="7"/>
    </row>
    <row r="886" spans="1:3" x14ac:dyDescent="0.25">
      <c r="A886" s="6">
        <v>41966</v>
      </c>
      <c r="B886" s="7"/>
      <c r="C886" s="7"/>
    </row>
    <row r="887" spans="1:3" x14ac:dyDescent="0.25">
      <c r="A887" s="6">
        <v>41973</v>
      </c>
      <c r="B887" s="7"/>
      <c r="C887" s="7"/>
    </row>
    <row r="888" spans="1:3" x14ac:dyDescent="0.25">
      <c r="A888" s="6">
        <v>41980</v>
      </c>
      <c r="B888" s="7"/>
      <c r="C888" s="7"/>
    </row>
    <row r="889" spans="1:3" x14ac:dyDescent="0.25">
      <c r="A889" s="6">
        <v>41987</v>
      </c>
      <c r="B889" s="7"/>
      <c r="C889" s="7"/>
    </row>
    <row r="890" spans="1:3" x14ac:dyDescent="0.25">
      <c r="A890" s="6">
        <v>41994</v>
      </c>
      <c r="B890" s="7"/>
      <c r="C890" s="7"/>
    </row>
    <row r="891" spans="1:3" x14ac:dyDescent="0.25">
      <c r="A891" s="6">
        <v>42001</v>
      </c>
      <c r="B891" s="7"/>
      <c r="C891" s="7"/>
    </row>
    <row r="892" spans="1:3" x14ac:dyDescent="0.25">
      <c r="A892" s="6">
        <v>42008</v>
      </c>
      <c r="B892" s="7"/>
      <c r="C892" s="7"/>
    </row>
    <row r="893" spans="1:3" x14ac:dyDescent="0.25">
      <c r="A893" s="6">
        <v>42015</v>
      </c>
      <c r="B893" s="7"/>
      <c r="C893" s="7"/>
    </row>
    <row r="894" spans="1:3" x14ac:dyDescent="0.25">
      <c r="A894" s="6">
        <v>42022</v>
      </c>
      <c r="B894" s="7"/>
      <c r="C894" s="7"/>
    </row>
    <row r="895" spans="1:3" x14ac:dyDescent="0.25">
      <c r="A895" s="6">
        <v>42029</v>
      </c>
      <c r="B895" s="7"/>
      <c r="C895" s="7"/>
    </row>
    <row r="896" spans="1:3" x14ac:dyDescent="0.25">
      <c r="A896" s="6">
        <v>42036</v>
      </c>
      <c r="B896" s="7"/>
      <c r="C896" s="7"/>
    </row>
    <row r="897" spans="1:3" x14ac:dyDescent="0.25">
      <c r="A897" s="6">
        <v>42043</v>
      </c>
      <c r="B897" s="7"/>
      <c r="C897" s="7"/>
    </row>
    <row r="898" spans="1:3" x14ac:dyDescent="0.25">
      <c r="A898" s="6">
        <v>42050</v>
      </c>
      <c r="B898" s="7"/>
      <c r="C898" s="7"/>
    </row>
    <row r="899" spans="1:3" x14ac:dyDescent="0.25">
      <c r="A899" s="6">
        <v>42057</v>
      </c>
      <c r="B899" s="7"/>
      <c r="C899" s="7"/>
    </row>
    <row r="900" spans="1:3" x14ac:dyDescent="0.25">
      <c r="A900" s="6">
        <v>42064</v>
      </c>
      <c r="B900" s="7"/>
      <c r="C900" s="7"/>
    </row>
    <row r="901" spans="1:3" x14ac:dyDescent="0.25">
      <c r="A901" s="6">
        <v>42071</v>
      </c>
      <c r="B901" s="7"/>
      <c r="C901" s="7"/>
    </row>
    <row r="902" spans="1:3" x14ac:dyDescent="0.25">
      <c r="A902" s="6">
        <v>42078</v>
      </c>
      <c r="B902" s="7"/>
      <c r="C902" s="7"/>
    </row>
    <row r="903" spans="1:3" x14ac:dyDescent="0.25">
      <c r="A903" s="6">
        <v>42085</v>
      </c>
      <c r="B903" s="7"/>
      <c r="C903" s="7"/>
    </row>
    <row r="904" spans="1:3" x14ac:dyDescent="0.25">
      <c r="A904" s="6">
        <v>42092</v>
      </c>
      <c r="B904" s="7"/>
      <c r="C904" s="7"/>
    </row>
    <row r="905" spans="1:3" x14ac:dyDescent="0.25">
      <c r="A905" s="6">
        <v>42099</v>
      </c>
      <c r="B905" s="7"/>
      <c r="C905" s="7"/>
    </row>
    <row r="906" spans="1:3" x14ac:dyDescent="0.25">
      <c r="A906" s="6">
        <v>42106</v>
      </c>
      <c r="B906" s="7"/>
      <c r="C906" s="7"/>
    </row>
    <row r="907" spans="1:3" x14ac:dyDescent="0.25">
      <c r="A907" s="6">
        <v>42113</v>
      </c>
      <c r="B907" s="7"/>
      <c r="C907" s="7"/>
    </row>
    <row r="908" spans="1:3" x14ac:dyDescent="0.25">
      <c r="A908" s="6">
        <v>42120</v>
      </c>
      <c r="B908" s="7"/>
      <c r="C908" s="7"/>
    </row>
    <row r="909" spans="1:3" x14ac:dyDescent="0.25">
      <c r="A909" s="6">
        <v>42127</v>
      </c>
      <c r="B909" s="7"/>
      <c r="C909" s="7"/>
    </row>
    <row r="910" spans="1:3" x14ac:dyDescent="0.25">
      <c r="A910" s="6">
        <v>42134</v>
      </c>
      <c r="B910" s="7"/>
      <c r="C910" s="7"/>
    </row>
    <row r="911" spans="1:3" x14ac:dyDescent="0.25">
      <c r="A911" s="6">
        <v>42141</v>
      </c>
      <c r="B911" s="7"/>
      <c r="C911" s="7"/>
    </row>
    <row r="912" spans="1:3" x14ac:dyDescent="0.25">
      <c r="A912" s="6">
        <v>42148</v>
      </c>
      <c r="B912" s="7"/>
      <c r="C912" s="7"/>
    </row>
    <row r="913" spans="1:3" x14ac:dyDescent="0.25">
      <c r="A913" s="6">
        <v>42155</v>
      </c>
      <c r="B913" s="7"/>
      <c r="C913" s="7"/>
    </row>
    <row r="914" spans="1:3" x14ac:dyDescent="0.25">
      <c r="A914" s="6">
        <v>42162</v>
      </c>
      <c r="B914" s="7"/>
      <c r="C914" s="7"/>
    </row>
    <row r="915" spans="1:3" x14ac:dyDescent="0.25">
      <c r="A915" s="6">
        <v>42169</v>
      </c>
      <c r="B915" s="7"/>
      <c r="C915" s="7"/>
    </row>
    <row r="916" spans="1:3" x14ac:dyDescent="0.25">
      <c r="A916" s="6">
        <v>42176</v>
      </c>
      <c r="B916" s="7"/>
      <c r="C916" s="7"/>
    </row>
    <row r="917" spans="1:3" x14ac:dyDescent="0.25">
      <c r="A917" s="6">
        <v>42183</v>
      </c>
      <c r="B917" s="7"/>
      <c r="C917" s="7"/>
    </row>
    <row r="918" spans="1:3" x14ac:dyDescent="0.25">
      <c r="A918" s="6">
        <v>42190</v>
      </c>
      <c r="B918" s="7"/>
      <c r="C918" s="7"/>
    </row>
    <row r="919" spans="1:3" x14ac:dyDescent="0.25">
      <c r="A919" s="6">
        <v>42197</v>
      </c>
      <c r="B919" s="7"/>
      <c r="C919" s="7"/>
    </row>
    <row r="920" spans="1:3" x14ac:dyDescent="0.25">
      <c r="A920" s="6">
        <v>42204</v>
      </c>
      <c r="B920" s="7"/>
      <c r="C920" s="7"/>
    </row>
    <row r="921" spans="1:3" x14ac:dyDescent="0.25">
      <c r="A921" s="6">
        <v>42211</v>
      </c>
      <c r="B921" s="7"/>
      <c r="C921" s="7"/>
    </row>
    <row r="922" spans="1:3" x14ac:dyDescent="0.25">
      <c r="A922" s="6">
        <v>42218</v>
      </c>
      <c r="B922" s="7"/>
      <c r="C922" s="7"/>
    </row>
    <row r="923" spans="1:3" x14ac:dyDescent="0.25">
      <c r="A923" s="6">
        <v>42225</v>
      </c>
      <c r="B923" s="7"/>
      <c r="C923" s="7"/>
    </row>
    <row r="924" spans="1:3" x14ac:dyDescent="0.25">
      <c r="A924" s="6">
        <v>42232</v>
      </c>
      <c r="B924" s="7"/>
      <c r="C924" s="7"/>
    </row>
    <row r="925" spans="1:3" x14ac:dyDescent="0.25">
      <c r="A925" s="6">
        <v>42239</v>
      </c>
      <c r="B925" s="7"/>
      <c r="C925" s="7"/>
    </row>
    <row r="926" spans="1:3" x14ac:dyDescent="0.25">
      <c r="A926" s="6">
        <v>42246</v>
      </c>
      <c r="B926" s="7"/>
      <c r="C926" s="7"/>
    </row>
    <row r="927" spans="1:3" x14ac:dyDescent="0.25">
      <c r="A927" s="6">
        <v>42253</v>
      </c>
      <c r="B927" s="7"/>
      <c r="C927" s="7"/>
    </row>
    <row r="928" spans="1:3" x14ac:dyDescent="0.25">
      <c r="A928" s="6">
        <v>42260</v>
      </c>
      <c r="B928" s="7"/>
      <c r="C928" s="7"/>
    </row>
    <row r="929" spans="1:3" x14ac:dyDescent="0.25">
      <c r="A929" s="6">
        <v>42267</v>
      </c>
      <c r="B929" s="7"/>
      <c r="C929" s="7"/>
    </row>
    <row r="930" spans="1:3" x14ac:dyDescent="0.25">
      <c r="A930" s="6">
        <v>42274</v>
      </c>
      <c r="B930" s="7"/>
      <c r="C930" s="7"/>
    </row>
    <row r="931" spans="1:3" x14ac:dyDescent="0.25">
      <c r="A931" s="6">
        <v>42281</v>
      </c>
      <c r="B931" s="7"/>
      <c r="C931" s="7"/>
    </row>
    <row r="932" spans="1:3" x14ac:dyDescent="0.25">
      <c r="A932" s="6">
        <v>42288</v>
      </c>
      <c r="B932" s="7"/>
      <c r="C932" s="7"/>
    </row>
    <row r="933" spans="1:3" x14ac:dyDescent="0.25">
      <c r="A933" s="6">
        <v>42295</v>
      </c>
      <c r="B933" s="7"/>
      <c r="C933" s="7"/>
    </row>
    <row r="934" spans="1:3" x14ac:dyDescent="0.25">
      <c r="A934" s="6">
        <v>42302</v>
      </c>
      <c r="B934" s="7"/>
      <c r="C934" s="7"/>
    </row>
    <row r="935" spans="1:3" x14ac:dyDescent="0.25">
      <c r="A935" s="6">
        <v>42309</v>
      </c>
      <c r="B935" s="7"/>
      <c r="C935" s="7"/>
    </row>
    <row r="936" spans="1:3" x14ac:dyDescent="0.25">
      <c r="A936" s="6">
        <v>42316</v>
      </c>
      <c r="B936" s="7"/>
      <c r="C936" s="7"/>
    </row>
    <row r="937" spans="1:3" x14ac:dyDescent="0.25">
      <c r="A937" s="6">
        <v>42323</v>
      </c>
      <c r="B937" s="7"/>
      <c r="C937" s="7"/>
    </row>
    <row r="938" spans="1:3" x14ac:dyDescent="0.25">
      <c r="A938" s="6">
        <v>42330</v>
      </c>
      <c r="B938" s="7"/>
      <c r="C938" s="7"/>
    </row>
    <row r="939" spans="1:3" x14ac:dyDescent="0.25">
      <c r="A939" s="6">
        <v>42337</v>
      </c>
      <c r="B939" s="7"/>
      <c r="C939" s="7"/>
    </row>
    <row r="940" spans="1:3" x14ac:dyDescent="0.25">
      <c r="A940" s="6">
        <v>42344</v>
      </c>
      <c r="B940" s="7"/>
      <c r="C940" s="7"/>
    </row>
    <row r="941" spans="1:3" x14ac:dyDescent="0.25">
      <c r="A941" s="6">
        <v>42351</v>
      </c>
      <c r="B941" s="7"/>
      <c r="C941" s="7"/>
    </row>
    <row r="942" spans="1:3" x14ac:dyDescent="0.25">
      <c r="A942" s="6">
        <v>42358</v>
      </c>
      <c r="B942" s="7"/>
      <c r="C942" s="7"/>
    </row>
    <row r="943" spans="1:3" x14ac:dyDescent="0.25">
      <c r="A943" s="6">
        <v>42365</v>
      </c>
      <c r="B943" s="7"/>
      <c r="C943" s="7"/>
    </row>
    <row r="944" spans="1:3" x14ac:dyDescent="0.25">
      <c r="A944" s="6">
        <v>42372</v>
      </c>
      <c r="B944" s="7"/>
      <c r="C944" s="7"/>
    </row>
    <row r="945" spans="1:3" x14ac:dyDescent="0.25">
      <c r="A945" s="6">
        <v>42379</v>
      </c>
      <c r="B945" s="7"/>
      <c r="C945" s="7"/>
    </row>
    <row r="946" spans="1:3" x14ac:dyDescent="0.25">
      <c r="A946" s="6">
        <v>42386</v>
      </c>
      <c r="B946" s="7"/>
      <c r="C946" s="7"/>
    </row>
    <row r="947" spans="1:3" x14ac:dyDescent="0.25">
      <c r="A947" s="6">
        <v>42393</v>
      </c>
      <c r="B947" s="7"/>
      <c r="C947" s="7"/>
    </row>
    <row r="948" spans="1:3" x14ac:dyDescent="0.25">
      <c r="A948" s="6">
        <v>42400</v>
      </c>
      <c r="B948" s="7"/>
      <c r="C948" s="7"/>
    </row>
    <row r="949" spans="1:3" x14ac:dyDescent="0.25">
      <c r="A949" s="6">
        <v>42407</v>
      </c>
      <c r="B949" s="7"/>
      <c r="C949" s="7"/>
    </row>
    <row r="950" spans="1:3" x14ac:dyDescent="0.25">
      <c r="A950" s="6">
        <v>42414</v>
      </c>
      <c r="B950" s="7"/>
      <c r="C950" s="7"/>
    </row>
    <row r="951" spans="1:3" x14ac:dyDescent="0.25">
      <c r="A951" s="6">
        <v>42421</v>
      </c>
      <c r="B951" s="7"/>
      <c r="C951" s="7"/>
    </row>
    <row r="952" spans="1:3" x14ac:dyDescent="0.25">
      <c r="A952" s="6">
        <v>42428</v>
      </c>
      <c r="B952" s="7"/>
      <c r="C952" s="7"/>
    </row>
    <row r="953" spans="1:3" x14ac:dyDescent="0.25">
      <c r="A953" s="6">
        <v>42435</v>
      </c>
      <c r="B953" s="7"/>
      <c r="C953" s="7"/>
    </row>
    <row r="954" spans="1:3" x14ac:dyDescent="0.25">
      <c r="A954" s="6">
        <v>42442</v>
      </c>
      <c r="B954" s="7"/>
      <c r="C954" s="7"/>
    </row>
    <row r="955" spans="1:3" x14ac:dyDescent="0.25">
      <c r="A955" s="6">
        <v>42449</v>
      </c>
      <c r="B955" s="7"/>
      <c r="C955" s="7"/>
    </row>
    <row r="956" spans="1:3" x14ac:dyDescent="0.25">
      <c r="A956" s="6">
        <v>42456</v>
      </c>
      <c r="B956" s="7"/>
      <c r="C956" s="7"/>
    </row>
    <row r="957" spans="1:3" x14ac:dyDescent="0.25">
      <c r="A957" s="6">
        <v>42463</v>
      </c>
      <c r="B957" s="7"/>
      <c r="C957" s="7"/>
    </row>
    <row r="958" spans="1:3" x14ac:dyDescent="0.25">
      <c r="A958" s="6">
        <v>42470</v>
      </c>
      <c r="B958" s="7"/>
      <c r="C958" s="7"/>
    </row>
    <row r="959" spans="1:3" x14ac:dyDescent="0.25">
      <c r="A959" s="6">
        <v>42477</v>
      </c>
      <c r="B959" s="7"/>
      <c r="C959" s="7"/>
    </row>
    <row r="960" spans="1:3" x14ac:dyDescent="0.25">
      <c r="A960" s="6">
        <v>42484</v>
      </c>
      <c r="B960" s="7"/>
      <c r="C960" s="7"/>
    </row>
    <row r="961" spans="1:3" x14ac:dyDescent="0.25">
      <c r="A961" s="6">
        <v>42491</v>
      </c>
      <c r="B961" s="7"/>
      <c r="C961" s="7"/>
    </row>
    <row r="962" spans="1:3" x14ac:dyDescent="0.25">
      <c r="A962" s="6">
        <v>42498</v>
      </c>
      <c r="B962" s="7"/>
      <c r="C962" s="7"/>
    </row>
    <row r="963" spans="1:3" x14ac:dyDescent="0.25">
      <c r="A963" s="6">
        <v>42505</v>
      </c>
      <c r="B963" s="7"/>
      <c r="C963" s="7"/>
    </row>
    <row r="964" spans="1:3" x14ac:dyDescent="0.25">
      <c r="A964" s="6">
        <v>42512</v>
      </c>
      <c r="B964" s="7"/>
      <c r="C964" s="7"/>
    </row>
    <row r="965" spans="1:3" x14ac:dyDescent="0.25">
      <c r="A965" s="6">
        <v>42519</v>
      </c>
      <c r="B965" s="7"/>
      <c r="C965" s="7"/>
    </row>
    <row r="966" spans="1:3" x14ac:dyDescent="0.25">
      <c r="A966" s="6">
        <v>42526</v>
      </c>
      <c r="B966" s="7"/>
      <c r="C966" s="7"/>
    </row>
    <row r="967" spans="1:3" x14ac:dyDescent="0.25">
      <c r="A967" s="6">
        <v>42533</v>
      </c>
      <c r="B967" s="7"/>
      <c r="C967" s="7"/>
    </row>
    <row r="968" spans="1:3" x14ac:dyDescent="0.25">
      <c r="A968" s="6">
        <v>42540</v>
      </c>
      <c r="B968" s="7"/>
      <c r="C968" s="7"/>
    </row>
    <row r="969" spans="1:3" x14ac:dyDescent="0.25">
      <c r="A969" s="6">
        <v>42547</v>
      </c>
      <c r="B969" s="7"/>
      <c r="C969" s="7"/>
    </row>
    <row r="970" spans="1:3" x14ac:dyDescent="0.25">
      <c r="A970" s="6">
        <v>42554</v>
      </c>
      <c r="B970" s="7"/>
      <c r="C970" s="7"/>
    </row>
    <row r="971" spans="1:3" x14ac:dyDescent="0.25">
      <c r="A971" s="6">
        <v>42561</v>
      </c>
      <c r="B971" s="7"/>
      <c r="C971" s="7"/>
    </row>
    <row r="972" spans="1:3" x14ac:dyDescent="0.25">
      <c r="A972" s="6">
        <v>42568</v>
      </c>
      <c r="B972" s="7"/>
      <c r="C972" s="7"/>
    </row>
    <row r="973" spans="1:3" x14ac:dyDescent="0.25">
      <c r="A973" s="6">
        <v>42575</v>
      </c>
      <c r="B973" s="7"/>
      <c r="C973" s="7"/>
    </row>
    <row r="974" spans="1:3" x14ac:dyDescent="0.25">
      <c r="A974" s="6">
        <v>42582</v>
      </c>
      <c r="B974" s="7"/>
      <c r="C974" s="7"/>
    </row>
    <row r="975" spans="1:3" x14ac:dyDescent="0.25">
      <c r="A975" s="6">
        <v>42589</v>
      </c>
      <c r="B975" s="7"/>
      <c r="C975" s="7"/>
    </row>
    <row r="976" spans="1:3" x14ac:dyDescent="0.25">
      <c r="A976" s="6">
        <v>42596</v>
      </c>
      <c r="B976" s="7"/>
      <c r="C976" s="7"/>
    </row>
    <row r="977" spans="1:3" x14ac:dyDescent="0.25">
      <c r="A977" s="6">
        <v>42603</v>
      </c>
      <c r="B977" s="7"/>
      <c r="C977" s="7"/>
    </row>
    <row r="978" spans="1:3" x14ac:dyDescent="0.25">
      <c r="A978" s="6">
        <v>42610</v>
      </c>
      <c r="B978" s="7"/>
      <c r="C978" s="7"/>
    </row>
    <row r="979" spans="1:3" x14ac:dyDescent="0.25">
      <c r="A979" s="6">
        <v>42617</v>
      </c>
      <c r="B979" s="7"/>
      <c r="C979" s="7"/>
    </row>
    <row r="980" spans="1:3" x14ac:dyDescent="0.25">
      <c r="A980" s="6">
        <v>42624</v>
      </c>
      <c r="B980" s="7"/>
      <c r="C980" s="7"/>
    </row>
    <row r="981" spans="1:3" x14ac:dyDescent="0.25">
      <c r="A981" s="6">
        <v>42631</v>
      </c>
      <c r="B981" s="7"/>
      <c r="C981" s="7"/>
    </row>
    <row r="982" spans="1:3" x14ac:dyDescent="0.25">
      <c r="A982" s="6">
        <v>42638</v>
      </c>
      <c r="B982" s="7"/>
      <c r="C982" s="7"/>
    </row>
    <row r="983" spans="1:3" x14ac:dyDescent="0.25">
      <c r="A983" s="6">
        <v>42645</v>
      </c>
      <c r="B983" s="7"/>
      <c r="C983" s="7"/>
    </row>
    <row r="984" spans="1:3" x14ac:dyDescent="0.25">
      <c r="A984" s="6">
        <v>42652</v>
      </c>
      <c r="B984" s="7"/>
      <c r="C984" s="7"/>
    </row>
    <row r="985" spans="1:3" x14ac:dyDescent="0.25">
      <c r="A985" s="6">
        <v>42659</v>
      </c>
      <c r="B985" s="7"/>
      <c r="C985" s="7"/>
    </row>
    <row r="986" spans="1:3" x14ac:dyDescent="0.25">
      <c r="A986" s="6">
        <v>42666</v>
      </c>
      <c r="B986" s="7"/>
      <c r="C986" s="7"/>
    </row>
    <row r="987" spans="1:3" x14ac:dyDescent="0.25">
      <c r="A987" s="6">
        <v>42673</v>
      </c>
      <c r="B987" s="7"/>
      <c r="C987" s="7"/>
    </row>
    <row r="988" spans="1:3" x14ac:dyDescent="0.25">
      <c r="A988" s="6">
        <v>42680</v>
      </c>
      <c r="B988" s="7"/>
      <c r="C988" s="7"/>
    </row>
    <row r="989" spans="1:3" x14ac:dyDescent="0.25">
      <c r="A989" s="6">
        <v>42687</v>
      </c>
      <c r="B989" s="7"/>
      <c r="C989" s="7"/>
    </row>
    <row r="990" spans="1:3" x14ac:dyDescent="0.25">
      <c r="A990" s="6">
        <v>42694</v>
      </c>
      <c r="B990" s="7"/>
      <c r="C990" s="7"/>
    </row>
    <row r="991" spans="1:3" x14ac:dyDescent="0.25">
      <c r="A991" s="6">
        <v>42701</v>
      </c>
      <c r="B991" s="7"/>
      <c r="C991" s="7"/>
    </row>
    <row r="992" spans="1:3" x14ac:dyDescent="0.25">
      <c r="A992" s="6">
        <v>42708</v>
      </c>
      <c r="B992" s="7"/>
      <c r="C992" s="7"/>
    </row>
    <row r="993" spans="1:3" x14ac:dyDescent="0.25">
      <c r="A993" s="6">
        <v>42715</v>
      </c>
      <c r="B993" s="7"/>
      <c r="C993" s="7"/>
    </row>
    <row r="994" spans="1:3" x14ac:dyDescent="0.25">
      <c r="A994" s="6">
        <v>42722</v>
      </c>
      <c r="B994" s="7"/>
      <c r="C994" s="7"/>
    </row>
    <row r="995" spans="1:3" x14ac:dyDescent="0.25">
      <c r="A995" s="6">
        <v>42729</v>
      </c>
      <c r="B995" s="7"/>
      <c r="C995" s="7"/>
    </row>
    <row r="996" spans="1:3" x14ac:dyDescent="0.25">
      <c r="A996" s="6">
        <v>42736</v>
      </c>
      <c r="B996" s="7"/>
      <c r="C996" s="7"/>
    </row>
    <row r="997" spans="1:3" x14ac:dyDescent="0.25">
      <c r="A997" s="6">
        <v>42743</v>
      </c>
      <c r="B997" s="7"/>
      <c r="C997" s="7"/>
    </row>
    <row r="998" spans="1:3" x14ac:dyDescent="0.25">
      <c r="A998" s="6">
        <v>42750</v>
      </c>
      <c r="B998" s="7"/>
      <c r="C998" s="7"/>
    </row>
    <row r="999" spans="1:3" x14ac:dyDescent="0.25">
      <c r="A999" s="6">
        <v>42757</v>
      </c>
      <c r="B999" s="7"/>
      <c r="C999" s="7"/>
    </row>
    <row r="1000" spans="1:3" x14ac:dyDescent="0.25">
      <c r="A1000" s="6">
        <v>42764</v>
      </c>
      <c r="B1000" s="7"/>
      <c r="C1000" s="7"/>
    </row>
    <row r="1001" spans="1:3" x14ac:dyDescent="0.25">
      <c r="A1001" s="6">
        <v>42771</v>
      </c>
      <c r="B1001" s="7"/>
      <c r="C1001" s="7"/>
    </row>
    <row r="1002" spans="1:3" x14ac:dyDescent="0.25">
      <c r="A1002" s="6">
        <v>42778</v>
      </c>
      <c r="B1002" s="7"/>
      <c r="C1002" s="7"/>
    </row>
    <row r="1003" spans="1:3" x14ac:dyDescent="0.25">
      <c r="A1003" s="6">
        <v>42785</v>
      </c>
      <c r="B1003" s="7"/>
      <c r="C1003" s="7"/>
    </row>
    <row r="1004" spans="1:3" x14ac:dyDescent="0.25">
      <c r="A1004" s="6">
        <v>42792</v>
      </c>
      <c r="B1004" s="7"/>
      <c r="C1004" s="7"/>
    </row>
    <row r="1005" spans="1:3" x14ac:dyDescent="0.25">
      <c r="A1005" s="6">
        <v>42799</v>
      </c>
      <c r="B1005" s="7"/>
      <c r="C1005" s="7"/>
    </row>
    <row r="1006" spans="1:3" x14ac:dyDescent="0.25">
      <c r="A1006" s="6">
        <v>42806</v>
      </c>
      <c r="B1006" s="7"/>
      <c r="C1006" s="7"/>
    </row>
    <row r="1007" spans="1:3" x14ac:dyDescent="0.25">
      <c r="A1007" s="6">
        <v>42813</v>
      </c>
      <c r="B1007" s="7"/>
      <c r="C1007" s="7"/>
    </row>
    <row r="1008" spans="1:3" x14ac:dyDescent="0.25">
      <c r="A1008" s="6">
        <v>42820</v>
      </c>
      <c r="B1008" s="7"/>
      <c r="C1008" s="7"/>
    </row>
    <row r="1009" spans="1:3" x14ac:dyDescent="0.25">
      <c r="A1009" s="6">
        <v>42827</v>
      </c>
      <c r="B1009" s="7"/>
      <c r="C1009" s="7"/>
    </row>
    <row r="1010" spans="1:3" x14ac:dyDescent="0.25">
      <c r="A1010" s="6">
        <v>42834</v>
      </c>
      <c r="B1010" s="7"/>
      <c r="C1010" s="7"/>
    </row>
    <row r="1011" spans="1:3" x14ac:dyDescent="0.25">
      <c r="A1011" s="6">
        <v>42841</v>
      </c>
      <c r="B1011" s="7"/>
      <c r="C1011" s="7"/>
    </row>
    <row r="1012" spans="1:3" x14ac:dyDescent="0.25">
      <c r="A1012" s="6">
        <v>42848</v>
      </c>
      <c r="B1012" s="7"/>
      <c r="C1012" s="7"/>
    </row>
    <row r="1013" spans="1:3" x14ac:dyDescent="0.25">
      <c r="A1013" s="6">
        <v>42855</v>
      </c>
      <c r="B1013" s="7"/>
      <c r="C1013" s="7"/>
    </row>
    <row r="1014" spans="1:3" x14ac:dyDescent="0.25">
      <c r="A1014" s="6">
        <v>42862</v>
      </c>
      <c r="B1014" s="7"/>
      <c r="C1014" s="7"/>
    </row>
    <row r="1015" spans="1:3" x14ac:dyDescent="0.25">
      <c r="A1015" s="6">
        <v>42869</v>
      </c>
      <c r="B1015" s="7"/>
      <c r="C1015" s="7"/>
    </row>
    <row r="1016" spans="1:3" x14ac:dyDescent="0.25">
      <c r="A1016" s="6">
        <v>42876</v>
      </c>
      <c r="B1016" s="7"/>
      <c r="C1016" s="7"/>
    </row>
    <row r="1017" spans="1:3" x14ac:dyDescent="0.25">
      <c r="A1017" s="6">
        <v>42883</v>
      </c>
      <c r="B1017" s="7"/>
      <c r="C1017" s="7"/>
    </row>
    <row r="1018" spans="1:3" x14ac:dyDescent="0.25">
      <c r="A1018" s="6">
        <v>42890</v>
      </c>
      <c r="B1018" s="7"/>
      <c r="C1018" s="7"/>
    </row>
    <row r="1019" spans="1:3" x14ac:dyDescent="0.25">
      <c r="A1019" s="6">
        <v>42897</v>
      </c>
      <c r="B1019" s="7"/>
      <c r="C1019" s="7"/>
    </row>
    <row r="1020" spans="1:3" x14ac:dyDescent="0.25">
      <c r="A1020" s="6">
        <v>42904</v>
      </c>
      <c r="B1020" s="7"/>
      <c r="C1020" s="7"/>
    </row>
    <row r="1021" spans="1:3" x14ac:dyDescent="0.25">
      <c r="A1021" s="6">
        <v>42911</v>
      </c>
      <c r="B1021" s="7"/>
      <c r="C1021" s="7"/>
    </row>
    <row r="1022" spans="1:3" x14ac:dyDescent="0.25">
      <c r="A1022" s="6">
        <v>42918</v>
      </c>
      <c r="B1022" s="7"/>
      <c r="C1022" s="7"/>
    </row>
    <row r="1023" spans="1:3" x14ac:dyDescent="0.25">
      <c r="A1023" s="6">
        <v>42925</v>
      </c>
      <c r="B1023" s="7"/>
      <c r="C1023" s="7"/>
    </row>
    <row r="1024" spans="1:3" x14ac:dyDescent="0.25">
      <c r="A1024" s="6">
        <v>42932</v>
      </c>
      <c r="B1024" s="7"/>
      <c r="C1024" s="7"/>
    </row>
    <row r="1025" spans="1:3" x14ac:dyDescent="0.25">
      <c r="A1025" s="6">
        <v>42939</v>
      </c>
      <c r="B1025" s="7"/>
      <c r="C1025" s="7"/>
    </row>
    <row r="1026" spans="1:3" x14ac:dyDescent="0.25">
      <c r="A1026" s="6">
        <v>42946</v>
      </c>
      <c r="B1026" s="7"/>
      <c r="C1026" s="7"/>
    </row>
    <row r="1027" spans="1:3" x14ac:dyDescent="0.25">
      <c r="A1027" s="6">
        <v>42953</v>
      </c>
      <c r="B1027" s="7"/>
      <c r="C1027" s="7"/>
    </row>
    <row r="1028" spans="1:3" x14ac:dyDescent="0.25">
      <c r="A1028" s="6">
        <v>42960</v>
      </c>
      <c r="B1028" s="7"/>
      <c r="C1028" s="7"/>
    </row>
    <row r="1029" spans="1:3" x14ac:dyDescent="0.25">
      <c r="A1029" s="6">
        <v>42967</v>
      </c>
      <c r="B1029" s="7"/>
      <c r="C1029" s="7"/>
    </row>
    <row r="1030" spans="1:3" x14ac:dyDescent="0.25">
      <c r="A1030" s="6">
        <v>42974</v>
      </c>
      <c r="B1030" s="7"/>
      <c r="C1030" s="7"/>
    </row>
    <row r="1031" spans="1:3" x14ac:dyDescent="0.25">
      <c r="A1031" s="6">
        <v>42981</v>
      </c>
      <c r="B1031" s="7"/>
      <c r="C1031" s="7"/>
    </row>
    <row r="1032" spans="1:3" x14ac:dyDescent="0.25">
      <c r="A1032" s="6">
        <v>42988</v>
      </c>
      <c r="B1032" s="7"/>
      <c r="C1032" s="7"/>
    </row>
    <row r="1033" spans="1:3" x14ac:dyDescent="0.25">
      <c r="A1033" s="6">
        <v>42995</v>
      </c>
      <c r="B1033" s="7"/>
      <c r="C1033" s="7"/>
    </row>
    <row r="1034" spans="1:3" x14ac:dyDescent="0.25">
      <c r="A1034" s="6">
        <v>43002</v>
      </c>
      <c r="B1034" s="7"/>
      <c r="C1034" s="7"/>
    </row>
    <row r="1035" spans="1:3" x14ac:dyDescent="0.25">
      <c r="A1035" s="6">
        <v>43009</v>
      </c>
      <c r="B1035" s="7"/>
      <c r="C1035" s="7"/>
    </row>
    <row r="1036" spans="1:3" x14ac:dyDescent="0.25">
      <c r="A1036" s="6">
        <v>43016</v>
      </c>
      <c r="B1036" s="7"/>
      <c r="C1036" s="7"/>
    </row>
    <row r="1037" spans="1:3" x14ac:dyDescent="0.25">
      <c r="A1037" s="6">
        <v>43023</v>
      </c>
      <c r="B1037" s="7"/>
      <c r="C1037" s="7"/>
    </row>
    <row r="1038" spans="1:3" x14ac:dyDescent="0.25">
      <c r="A1038" s="6">
        <v>43030</v>
      </c>
      <c r="B1038" s="7"/>
      <c r="C1038" s="7"/>
    </row>
    <row r="1039" spans="1:3" x14ac:dyDescent="0.25">
      <c r="A1039" s="6">
        <v>43037</v>
      </c>
      <c r="B1039" s="7"/>
      <c r="C1039" s="7"/>
    </row>
    <row r="1040" spans="1:3" x14ac:dyDescent="0.25">
      <c r="A1040" s="6">
        <v>43044</v>
      </c>
      <c r="B1040" s="7"/>
      <c r="C1040" s="7"/>
    </row>
    <row r="1041" spans="1:3" x14ac:dyDescent="0.25">
      <c r="A1041" s="6">
        <v>43051</v>
      </c>
      <c r="B1041" s="7"/>
      <c r="C1041" s="7"/>
    </row>
    <row r="1042" spans="1:3" x14ac:dyDescent="0.25">
      <c r="A1042" s="6">
        <v>43058</v>
      </c>
      <c r="B1042" s="7"/>
      <c r="C1042" s="7"/>
    </row>
    <row r="1043" spans="1:3" x14ac:dyDescent="0.25">
      <c r="A1043" s="6">
        <v>43065</v>
      </c>
      <c r="B1043" s="7"/>
      <c r="C1043" s="7"/>
    </row>
    <row r="1044" spans="1:3" x14ac:dyDescent="0.25">
      <c r="A1044" s="6">
        <v>43072</v>
      </c>
      <c r="B1044" s="7"/>
      <c r="C1044" s="7"/>
    </row>
    <row r="1045" spans="1:3" x14ac:dyDescent="0.25">
      <c r="A1045" s="6">
        <v>43079</v>
      </c>
      <c r="B1045" s="7"/>
      <c r="C1045" s="7"/>
    </row>
    <row r="1046" spans="1:3" x14ac:dyDescent="0.25">
      <c r="A1046" s="6">
        <v>43086</v>
      </c>
      <c r="B1046" s="7"/>
      <c r="C1046" s="7"/>
    </row>
    <row r="1047" spans="1:3" x14ac:dyDescent="0.25">
      <c r="A1047" s="6">
        <v>43093</v>
      </c>
      <c r="B1047" s="7"/>
      <c r="C1047" s="7"/>
    </row>
    <row r="1048" spans="1:3" x14ac:dyDescent="0.25">
      <c r="A1048" s="6">
        <v>43100</v>
      </c>
      <c r="B1048" s="7"/>
      <c r="C1048" s="7"/>
    </row>
    <row r="1049" spans="1:3" x14ac:dyDescent="0.25">
      <c r="A1049" s="6">
        <v>43107</v>
      </c>
      <c r="B1049" s="7"/>
      <c r="C1049" s="7"/>
    </row>
    <row r="1050" spans="1:3" x14ac:dyDescent="0.25">
      <c r="A1050" s="6">
        <v>43114</v>
      </c>
      <c r="B1050" s="7"/>
      <c r="C1050" s="7"/>
    </row>
    <row r="1051" spans="1:3" x14ac:dyDescent="0.25">
      <c r="A1051" s="6">
        <v>43121</v>
      </c>
      <c r="B1051" s="7"/>
      <c r="C1051" s="7"/>
    </row>
    <row r="1052" spans="1:3" x14ac:dyDescent="0.25">
      <c r="A1052" s="6">
        <v>43128</v>
      </c>
      <c r="B1052" s="7"/>
      <c r="C1052" s="7"/>
    </row>
    <row r="1053" spans="1:3" x14ac:dyDescent="0.25">
      <c r="A1053" s="6">
        <v>43135</v>
      </c>
      <c r="B1053" s="7"/>
      <c r="C1053" s="7"/>
    </row>
    <row r="1054" spans="1:3" x14ac:dyDescent="0.25">
      <c r="A1054" s="6">
        <v>43142</v>
      </c>
      <c r="B1054" s="7"/>
      <c r="C1054" s="7"/>
    </row>
    <row r="1055" spans="1:3" x14ac:dyDescent="0.25">
      <c r="A1055" s="6">
        <v>43149</v>
      </c>
      <c r="B1055" s="7"/>
      <c r="C1055" s="7"/>
    </row>
    <row r="1056" spans="1:3" x14ac:dyDescent="0.25">
      <c r="A1056" s="6">
        <v>43156</v>
      </c>
      <c r="B1056" s="7"/>
      <c r="C1056" s="7"/>
    </row>
    <row r="1057" spans="1:3" x14ac:dyDescent="0.25">
      <c r="A1057" s="6">
        <v>43163</v>
      </c>
      <c r="B1057" s="7"/>
      <c r="C1057" s="7"/>
    </row>
    <row r="1058" spans="1:3" x14ac:dyDescent="0.25">
      <c r="A1058" s="6">
        <v>43170</v>
      </c>
      <c r="B1058" s="7"/>
      <c r="C1058" s="7"/>
    </row>
    <row r="1059" spans="1:3" x14ac:dyDescent="0.25">
      <c r="A1059" s="6">
        <v>43177</v>
      </c>
      <c r="B1059" s="7"/>
      <c r="C1059" s="7"/>
    </row>
    <row r="1060" spans="1:3" x14ac:dyDescent="0.25">
      <c r="A1060" s="6">
        <v>43184</v>
      </c>
      <c r="B1060" s="7"/>
      <c r="C1060" s="7"/>
    </row>
    <row r="1061" spans="1:3" x14ac:dyDescent="0.25">
      <c r="A1061" s="6">
        <v>43191</v>
      </c>
      <c r="B1061" s="7"/>
      <c r="C1061" s="7"/>
    </row>
    <row r="1062" spans="1:3" x14ac:dyDescent="0.25">
      <c r="A1062" s="6">
        <v>43198</v>
      </c>
      <c r="B1062" s="7"/>
      <c r="C1062" s="7"/>
    </row>
    <row r="1063" spans="1:3" x14ac:dyDescent="0.25">
      <c r="A1063" s="6">
        <v>43205</v>
      </c>
      <c r="B1063" s="7"/>
      <c r="C1063" s="7"/>
    </row>
    <row r="1064" spans="1:3" x14ac:dyDescent="0.25">
      <c r="A1064" s="6">
        <v>43212</v>
      </c>
      <c r="B1064" s="7"/>
      <c r="C1064" s="7"/>
    </row>
    <row r="1065" spans="1:3" x14ac:dyDescent="0.25">
      <c r="A1065" s="6">
        <v>43219</v>
      </c>
      <c r="B1065" s="7"/>
      <c r="C1065" s="7"/>
    </row>
    <row r="1066" spans="1:3" x14ac:dyDescent="0.25">
      <c r="A1066" s="6">
        <v>43226</v>
      </c>
      <c r="B1066" s="7"/>
      <c r="C1066" s="7"/>
    </row>
    <row r="1067" spans="1:3" x14ac:dyDescent="0.25">
      <c r="A1067" s="6">
        <v>43233</v>
      </c>
      <c r="B1067" s="7"/>
      <c r="C1067" s="7"/>
    </row>
    <row r="1068" spans="1:3" x14ac:dyDescent="0.25">
      <c r="A1068" s="6">
        <v>43240</v>
      </c>
      <c r="B1068" s="7"/>
      <c r="C1068" s="7"/>
    </row>
    <row r="1069" spans="1:3" x14ac:dyDescent="0.25">
      <c r="A1069" s="6">
        <v>43247</v>
      </c>
      <c r="B1069" s="7"/>
      <c r="C1069" s="7"/>
    </row>
    <row r="1070" spans="1:3" x14ac:dyDescent="0.25">
      <c r="A1070" s="6">
        <v>43254</v>
      </c>
      <c r="B1070" s="7"/>
      <c r="C1070" s="7"/>
    </row>
    <row r="1071" spans="1:3" x14ac:dyDescent="0.25">
      <c r="A1071" s="6">
        <v>43261</v>
      </c>
      <c r="B1071" s="7"/>
      <c r="C1071" s="7"/>
    </row>
    <row r="1072" spans="1:3" x14ac:dyDescent="0.25">
      <c r="A1072" s="6">
        <v>43268</v>
      </c>
      <c r="B1072" s="7"/>
      <c r="C1072" s="7"/>
    </row>
    <row r="1073" spans="1:3" x14ac:dyDescent="0.25">
      <c r="A1073" s="6">
        <v>43275</v>
      </c>
      <c r="B1073" s="7"/>
      <c r="C1073" s="7"/>
    </row>
    <row r="1074" spans="1:3" x14ac:dyDescent="0.25">
      <c r="A1074" s="6">
        <v>43282</v>
      </c>
      <c r="B1074" s="7"/>
      <c r="C1074" s="7"/>
    </row>
    <row r="1075" spans="1:3" x14ac:dyDescent="0.25">
      <c r="A1075" s="6">
        <v>43289</v>
      </c>
      <c r="B1075" s="7"/>
      <c r="C1075" s="7"/>
    </row>
    <row r="1076" spans="1:3" x14ac:dyDescent="0.25">
      <c r="A1076" s="6">
        <v>43296</v>
      </c>
      <c r="B1076" s="7"/>
      <c r="C1076" s="7"/>
    </row>
    <row r="1077" spans="1:3" x14ac:dyDescent="0.25">
      <c r="A1077" s="6">
        <v>43303</v>
      </c>
      <c r="B1077" s="7"/>
      <c r="C1077" s="7"/>
    </row>
    <row r="1078" spans="1:3" x14ac:dyDescent="0.25">
      <c r="A1078" s="6">
        <v>43310</v>
      </c>
      <c r="B1078" s="7"/>
      <c r="C1078" s="7"/>
    </row>
    <row r="1079" spans="1:3" x14ac:dyDescent="0.25">
      <c r="A1079" s="6">
        <v>43317</v>
      </c>
      <c r="B1079" s="7"/>
      <c r="C1079" s="7"/>
    </row>
    <row r="1080" spans="1:3" x14ac:dyDescent="0.25">
      <c r="A1080" s="6">
        <v>43324</v>
      </c>
      <c r="B1080" s="7"/>
      <c r="C1080" s="7"/>
    </row>
    <row r="1081" spans="1:3" x14ac:dyDescent="0.25">
      <c r="A1081" s="6">
        <v>43331</v>
      </c>
      <c r="B1081" s="7"/>
      <c r="C1081" s="7"/>
    </row>
    <row r="1082" spans="1:3" x14ac:dyDescent="0.25">
      <c r="A1082" s="6">
        <v>43338</v>
      </c>
      <c r="B1082" s="7"/>
      <c r="C1082" s="7"/>
    </row>
    <row r="1083" spans="1:3" x14ac:dyDescent="0.25">
      <c r="A1083" s="6">
        <v>43345</v>
      </c>
      <c r="B1083" s="7"/>
      <c r="C1083" s="7"/>
    </row>
    <row r="1084" spans="1:3" x14ac:dyDescent="0.25">
      <c r="A1084" s="6">
        <v>43352</v>
      </c>
      <c r="B1084" s="7"/>
      <c r="C1084" s="7"/>
    </row>
    <row r="1085" spans="1:3" x14ac:dyDescent="0.25">
      <c r="A1085" s="6">
        <v>43359</v>
      </c>
      <c r="B1085" s="7"/>
      <c r="C1085" s="7"/>
    </row>
    <row r="1086" spans="1:3" x14ac:dyDescent="0.25">
      <c r="A1086" s="6">
        <v>43366</v>
      </c>
      <c r="B1086" s="7"/>
      <c r="C1086" s="7"/>
    </row>
    <row r="1087" spans="1:3" x14ac:dyDescent="0.25">
      <c r="A1087" s="6">
        <v>43373</v>
      </c>
      <c r="B1087" s="7"/>
      <c r="C1087" s="7"/>
    </row>
    <row r="1088" spans="1:3" x14ac:dyDescent="0.25">
      <c r="A1088" s="6">
        <v>43380</v>
      </c>
      <c r="B1088" s="7"/>
      <c r="C1088" s="7"/>
    </row>
    <row r="1089" spans="1:3" x14ac:dyDescent="0.25">
      <c r="A1089" s="6">
        <v>43387</v>
      </c>
      <c r="B1089" s="7"/>
      <c r="C1089" s="7"/>
    </row>
    <row r="1090" spans="1:3" x14ac:dyDescent="0.25">
      <c r="A1090" s="6">
        <v>43394</v>
      </c>
      <c r="B1090" s="7"/>
      <c r="C1090" s="7"/>
    </row>
    <row r="1091" spans="1:3" x14ac:dyDescent="0.25">
      <c r="A1091" s="6">
        <v>43401</v>
      </c>
      <c r="B1091" s="7"/>
      <c r="C1091" s="7"/>
    </row>
    <row r="1092" spans="1:3" x14ac:dyDescent="0.25">
      <c r="A1092" s="6">
        <v>43408</v>
      </c>
      <c r="B1092" s="7"/>
      <c r="C1092" s="7"/>
    </row>
    <row r="1093" spans="1:3" x14ac:dyDescent="0.25">
      <c r="A1093" s="6">
        <v>43415</v>
      </c>
      <c r="B1093" s="7"/>
      <c r="C1093" s="7"/>
    </row>
    <row r="1094" spans="1:3" x14ac:dyDescent="0.25">
      <c r="A1094" s="6">
        <v>43422</v>
      </c>
      <c r="B1094" s="7"/>
      <c r="C1094" s="7"/>
    </row>
    <row r="1095" spans="1:3" x14ac:dyDescent="0.25">
      <c r="A1095" s="6">
        <v>43429</v>
      </c>
      <c r="B1095" s="7"/>
      <c r="C1095" s="7"/>
    </row>
    <row r="1096" spans="1:3" x14ac:dyDescent="0.25">
      <c r="A1096" s="6">
        <v>43436</v>
      </c>
      <c r="B1096" s="7"/>
      <c r="C1096" s="7"/>
    </row>
    <row r="1097" spans="1:3" x14ac:dyDescent="0.25">
      <c r="A1097" s="6">
        <v>43443</v>
      </c>
      <c r="B1097" s="7"/>
      <c r="C1097" s="7"/>
    </row>
    <row r="1098" spans="1:3" x14ac:dyDescent="0.25">
      <c r="A1098" s="6">
        <v>43450</v>
      </c>
      <c r="B1098" s="7"/>
      <c r="C1098" s="7"/>
    </row>
    <row r="1099" spans="1:3" x14ac:dyDescent="0.25">
      <c r="A1099" s="6">
        <v>43457</v>
      </c>
      <c r="B1099" s="7"/>
      <c r="C1099" s="7"/>
    </row>
    <row r="1100" spans="1:3" x14ac:dyDescent="0.25">
      <c r="A1100" s="6">
        <v>43464</v>
      </c>
      <c r="B1100" s="7"/>
      <c r="C1100" s="7"/>
    </row>
    <row r="1101" spans="1:3" x14ac:dyDescent="0.25">
      <c r="A1101" s="6">
        <v>43471</v>
      </c>
      <c r="B1101" s="7"/>
      <c r="C1101" s="7"/>
    </row>
    <row r="1102" spans="1:3" x14ac:dyDescent="0.25">
      <c r="A1102" s="6">
        <v>43478</v>
      </c>
      <c r="B1102" s="7"/>
      <c r="C1102" s="7"/>
    </row>
    <row r="1103" spans="1:3" x14ac:dyDescent="0.25">
      <c r="A1103" s="6">
        <v>43485</v>
      </c>
      <c r="B1103" s="7"/>
      <c r="C1103" s="7"/>
    </row>
    <row r="1104" spans="1:3" x14ac:dyDescent="0.25">
      <c r="A1104" s="6">
        <v>43492</v>
      </c>
      <c r="B1104" s="7"/>
      <c r="C1104" s="7"/>
    </row>
    <row r="1105" spans="1:3" x14ac:dyDescent="0.25">
      <c r="A1105" s="6">
        <v>43499</v>
      </c>
      <c r="B1105" s="7"/>
      <c r="C1105" s="7"/>
    </row>
    <row r="1106" spans="1:3" x14ac:dyDescent="0.25">
      <c r="A1106" s="6">
        <v>43506</v>
      </c>
      <c r="B1106" s="7"/>
      <c r="C1106" s="7"/>
    </row>
    <row r="1107" spans="1:3" x14ac:dyDescent="0.25">
      <c r="A1107" s="6">
        <v>43513</v>
      </c>
      <c r="B1107" s="7"/>
      <c r="C1107" s="7"/>
    </row>
    <row r="1108" spans="1:3" x14ac:dyDescent="0.25">
      <c r="A1108" s="6">
        <v>43520</v>
      </c>
      <c r="B1108" s="7"/>
      <c r="C1108" s="7"/>
    </row>
    <row r="1109" spans="1:3" x14ac:dyDescent="0.25">
      <c r="A1109" s="6">
        <v>43527</v>
      </c>
      <c r="B1109" s="7"/>
      <c r="C1109" s="7"/>
    </row>
    <row r="1110" spans="1:3" x14ac:dyDescent="0.25">
      <c r="A1110" s="6">
        <v>43534</v>
      </c>
      <c r="B1110" s="7"/>
      <c r="C1110" s="7"/>
    </row>
    <row r="1111" spans="1:3" x14ac:dyDescent="0.25">
      <c r="A1111" s="6">
        <v>43541</v>
      </c>
      <c r="B1111" s="7"/>
      <c r="C1111" s="7"/>
    </row>
    <row r="1112" spans="1:3" x14ac:dyDescent="0.25">
      <c r="A1112" s="6">
        <v>43548</v>
      </c>
      <c r="B1112" s="7"/>
      <c r="C1112" s="7"/>
    </row>
    <row r="1113" spans="1:3" x14ac:dyDescent="0.25">
      <c r="A1113" s="6">
        <v>43555</v>
      </c>
      <c r="B1113" s="7"/>
      <c r="C1113" s="7"/>
    </row>
    <row r="1114" spans="1:3" x14ac:dyDescent="0.25">
      <c r="A1114" s="6">
        <v>43562</v>
      </c>
      <c r="B1114" s="7"/>
      <c r="C1114" s="7"/>
    </row>
    <row r="1115" spans="1:3" x14ac:dyDescent="0.25">
      <c r="A1115" s="6">
        <v>43569</v>
      </c>
      <c r="B1115" s="7"/>
      <c r="C1115" s="7"/>
    </row>
    <row r="1116" spans="1:3" x14ac:dyDescent="0.25">
      <c r="A1116" s="6">
        <v>43576</v>
      </c>
      <c r="B1116" s="7"/>
      <c r="C1116" s="7"/>
    </row>
    <row r="1117" spans="1:3" x14ac:dyDescent="0.25">
      <c r="A1117" s="6">
        <v>43583</v>
      </c>
      <c r="B1117" s="7"/>
      <c r="C1117" s="7"/>
    </row>
    <row r="1118" spans="1:3" x14ac:dyDescent="0.25">
      <c r="A1118" s="6">
        <v>43590</v>
      </c>
      <c r="B1118" s="7"/>
      <c r="C1118" s="7"/>
    </row>
    <row r="1119" spans="1:3" x14ac:dyDescent="0.25">
      <c r="A1119" s="6">
        <v>43597</v>
      </c>
      <c r="B1119" s="7"/>
      <c r="C1119" s="7"/>
    </row>
    <row r="1120" spans="1:3" x14ac:dyDescent="0.25">
      <c r="A1120" s="6">
        <v>43604</v>
      </c>
      <c r="B1120" s="7"/>
      <c r="C1120" s="7"/>
    </row>
    <row r="1121" spans="1:3" x14ac:dyDescent="0.25">
      <c r="A1121" s="6">
        <v>43611</v>
      </c>
      <c r="B1121" s="7"/>
      <c r="C1121" s="7"/>
    </row>
    <row r="1122" spans="1:3" x14ac:dyDescent="0.25">
      <c r="A1122" s="6">
        <v>43618</v>
      </c>
      <c r="B1122" s="7"/>
      <c r="C1122" s="7"/>
    </row>
    <row r="1123" spans="1:3" x14ac:dyDescent="0.25">
      <c r="A1123" s="6">
        <v>43625</v>
      </c>
      <c r="B1123" s="7"/>
      <c r="C1123" s="7"/>
    </row>
    <row r="1124" spans="1:3" x14ac:dyDescent="0.25">
      <c r="A1124" s="6">
        <v>43632</v>
      </c>
      <c r="B1124" s="7"/>
      <c r="C1124" s="7"/>
    </row>
    <row r="1125" spans="1:3" x14ac:dyDescent="0.25">
      <c r="A1125" s="6">
        <v>43639</v>
      </c>
      <c r="B1125" s="7"/>
      <c r="C1125" s="7"/>
    </row>
    <row r="1126" spans="1:3" x14ac:dyDescent="0.25">
      <c r="A1126" s="6">
        <v>43646</v>
      </c>
      <c r="B1126" s="7"/>
      <c r="C1126" s="7"/>
    </row>
    <row r="1127" spans="1:3" x14ac:dyDescent="0.25">
      <c r="A1127" s="6">
        <v>43653</v>
      </c>
      <c r="B1127" s="7"/>
      <c r="C1127" s="7"/>
    </row>
    <row r="1128" spans="1:3" x14ac:dyDescent="0.25">
      <c r="A1128" s="6">
        <v>43660</v>
      </c>
      <c r="B1128" s="7"/>
      <c r="C1128" s="7"/>
    </row>
    <row r="1129" spans="1:3" x14ac:dyDescent="0.25">
      <c r="A1129" s="6">
        <v>43667</v>
      </c>
      <c r="B1129" s="7"/>
      <c r="C1129" s="7"/>
    </row>
    <row r="1130" spans="1:3" x14ac:dyDescent="0.25">
      <c r="A1130" s="6">
        <v>43674</v>
      </c>
      <c r="B1130" s="7"/>
      <c r="C1130" s="7"/>
    </row>
    <row r="1131" spans="1:3" x14ac:dyDescent="0.25">
      <c r="A1131" s="6">
        <v>43681</v>
      </c>
      <c r="B1131" s="7"/>
      <c r="C1131" s="7"/>
    </row>
    <row r="1132" spans="1:3" x14ac:dyDescent="0.25">
      <c r="A1132" s="6">
        <v>43688</v>
      </c>
      <c r="B1132" s="7"/>
      <c r="C1132" s="7"/>
    </row>
    <row r="1133" spans="1:3" x14ac:dyDescent="0.25">
      <c r="A1133" s="6">
        <v>43695</v>
      </c>
      <c r="B1133" s="7"/>
      <c r="C1133" s="7"/>
    </row>
    <row r="1134" spans="1:3" x14ac:dyDescent="0.25">
      <c r="A1134" s="6">
        <v>43702</v>
      </c>
      <c r="B1134" s="7"/>
      <c r="C1134" s="7"/>
    </row>
    <row r="1135" spans="1:3" x14ac:dyDescent="0.25">
      <c r="A1135" s="6">
        <v>43709</v>
      </c>
      <c r="B1135" s="7"/>
      <c r="C1135" s="7"/>
    </row>
    <row r="1136" spans="1:3" x14ac:dyDescent="0.25">
      <c r="A1136" s="6">
        <v>43716</v>
      </c>
      <c r="B1136" s="7"/>
      <c r="C1136" s="7"/>
    </row>
    <row r="1137" spans="1:3" x14ac:dyDescent="0.25">
      <c r="A1137" s="6">
        <v>43723</v>
      </c>
      <c r="B1137" s="7"/>
      <c r="C1137" s="7"/>
    </row>
    <row r="1138" spans="1:3" x14ac:dyDescent="0.25">
      <c r="A1138" s="6">
        <v>43730</v>
      </c>
      <c r="B1138" s="7"/>
      <c r="C1138" s="7"/>
    </row>
    <row r="1139" spans="1:3" x14ac:dyDescent="0.25">
      <c r="A1139" s="6">
        <v>43737</v>
      </c>
      <c r="B1139" s="7"/>
      <c r="C1139" s="7"/>
    </row>
    <row r="1140" spans="1:3" x14ac:dyDescent="0.25">
      <c r="A1140" s="6">
        <v>43744</v>
      </c>
      <c r="B1140" s="7"/>
      <c r="C1140" s="7"/>
    </row>
    <row r="1141" spans="1:3" x14ac:dyDescent="0.25">
      <c r="A1141" s="6">
        <v>43751</v>
      </c>
      <c r="B1141" s="7"/>
      <c r="C1141" s="7"/>
    </row>
    <row r="1142" spans="1:3" x14ac:dyDescent="0.25">
      <c r="A1142" s="6">
        <v>43758</v>
      </c>
      <c r="B1142" s="7"/>
      <c r="C1142" s="7"/>
    </row>
    <row r="1143" spans="1:3" x14ac:dyDescent="0.25">
      <c r="A1143" s="6">
        <v>43765</v>
      </c>
      <c r="B1143" s="7"/>
      <c r="C1143" s="7"/>
    </row>
    <row r="1144" spans="1:3" x14ac:dyDescent="0.25">
      <c r="A1144" s="6">
        <v>43772</v>
      </c>
      <c r="B1144" s="7"/>
      <c r="C1144" s="7"/>
    </row>
    <row r="1145" spans="1:3" x14ac:dyDescent="0.25">
      <c r="A1145" s="6">
        <v>43779</v>
      </c>
      <c r="B1145" s="7"/>
      <c r="C1145" s="7"/>
    </row>
    <row r="1146" spans="1:3" x14ac:dyDescent="0.25">
      <c r="A1146" s="6">
        <v>43786</v>
      </c>
      <c r="B1146" s="7"/>
      <c r="C1146" s="7"/>
    </row>
    <row r="1147" spans="1:3" x14ac:dyDescent="0.25">
      <c r="A1147" s="6">
        <v>43793</v>
      </c>
      <c r="B1147" s="7"/>
      <c r="C1147" s="7"/>
    </row>
    <row r="1148" spans="1:3" x14ac:dyDescent="0.25">
      <c r="A1148" s="6">
        <v>43800</v>
      </c>
      <c r="B1148" s="7"/>
      <c r="C1148" s="7"/>
    </row>
    <row r="1149" spans="1:3" x14ac:dyDescent="0.25">
      <c r="A1149" s="6">
        <v>43807</v>
      </c>
      <c r="B1149" s="7"/>
      <c r="C1149" s="7"/>
    </row>
    <row r="1150" spans="1:3" x14ac:dyDescent="0.25">
      <c r="A1150" s="6">
        <v>43814</v>
      </c>
      <c r="B1150" s="7"/>
      <c r="C1150" s="7"/>
    </row>
    <row r="1151" spans="1:3" x14ac:dyDescent="0.25">
      <c r="A1151" s="6">
        <v>43821</v>
      </c>
      <c r="B1151" s="7"/>
      <c r="C1151" s="7"/>
    </row>
    <row r="1152" spans="1:3" x14ac:dyDescent="0.25">
      <c r="A1152" s="6">
        <v>43828</v>
      </c>
      <c r="B1152" s="7"/>
      <c r="C1152" s="7"/>
    </row>
    <row r="1153" spans="1:3" x14ac:dyDescent="0.25">
      <c r="A1153" s="6">
        <v>43835</v>
      </c>
      <c r="B1153" s="7"/>
      <c r="C1153" s="7"/>
    </row>
    <row r="1154" spans="1:3" x14ac:dyDescent="0.25">
      <c r="A1154" s="6">
        <v>43842</v>
      </c>
      <c r="B1154" s="7"/>
      <c r="C1154" s="7"/>
    </row>
    <row r="1155" spans="1:3" x14ac:dyDescent="0.25">
      <c r="A1155" s="6">
        <v>43849</v>
      </c>
      <c r="B1155" s="7"/>
      <c r="C1155" s="7"/>
    </row>
    <row r="1156" spans="1:3" x14ac:dyDescent="0.25">
      <c r="A1156" s="6">
        <v>43856</v>
      </c>
      <c r="B1156" s="7"/>
      <c r="C1156" s="7"/>
    </row>
    <row r="1157" spans="1:3" x14ac:dyDescent="0.25">
      <c r="A1157" s="6">
        <v>43863</v>
      </c>
      <c r="B1157" s="7"/>
      <c r="C1157" s="7"/>
    </row>
    <row r="1158" spans="1:3" x14ac:dyDescent="0.25">
      <c r="A1158" s="6">
        <v>43870</v>
      </c>
      <c r="B1158" s="7"/>
      <c r="C1158" s="7"/>
    </row>
    <row r="1159" spans="1:3" x14ac:dyDescent="0.25">
      <c r="A1159" s="6">
        <v>43877</v>
      </c>
      <c r="B1159" s="7"/>
      <c r="C1159" s="7"/>
    </row>
    <row r="1160" spans="1:3" x14ac:dyDescent="0.25">
      <c r="A1160" s="6">
        <v>43884</v>
      </c>
      <c r="B1160" s="7"/>
      <c r="C1160" s="7"/>
    </row>
    <row r="1161" spans="1:3" x14ac:dyDescent="0.25">
      <c r="A1161" s="6">
        <v>43891</v>
      </c>
      <c r="B1161" s="7"/>
      <c r="C1161" s="7"/>
    </row>
    <row r="1162" spans="1:3" x14ac:dyDescent="0.25">
      <c r="A1162" s="6">
        <v>43898</v>
      </c>
      <c r="B1162" s="7"/>
      <c r="C1162" s="7"/>
    </row>
    <row r="1163" spans="1:3" x14ac:dyDescent="0.25">
      <c r="A1163" s="6">
        <v>43905</v>
      </c>
      <c r="B1163" s="7"/>
      <c r="C1163" s="7"/>
    </row>
    <row r="1164" spans="1:3" x14ac:dyDescent="0.25">
      <c r="A1164" s="6">
        <v>43912</v>
      </c>
      <c r="B1164" s="7"/>
      <c r="C1164" s="7"/>
    </row>
    <row r="1165" spans="1:3" x14ac:dyDescent="0.25">
      <c r="A1165" s="6">
        <v>43919</v>
      </c>
      <c r="B1165" s="7"/>
      <c r="C1165" s="7"/>
    </row>
    <row r="1166" spans="1:3" x14ac:dyDescent="0.25">
      <c r="A1166" s="6">
        <v>43926</v>
      </c>
      <c r="B1166" s="7"/>
      <c r="C1166" s="7"/>
    </row>
    <row r="1167" spans="1:3" x14ac:dyDescent="0.25">
      <c r="A1167" s="6">
        <v>43933</v>
      </c>
      <c r="B1167" s="7"/>
      <c r="C1167" s="7"/>
    </row>
    <row r="1168" spans="1:3" x14ac:dyDescent="0.25">
      <c r="A1168" s="6">
        <v>43940</v>
      </c>
      <c r="B1168" s="7"/>
      <c r="C1168" s="7"/>
    </row>
    <row r="1169" spans="1:3" x14ac:dyDescent="0.25">
      <c r="A1169" s="6">
        <v>43947</v>
      </c>
      <c r="B1169" s="7"/>
      <c r="C1169" s="7"/>
    </row>
    <row r="1170" spans="1:3" x14ac:dyDescent="0.25">
      <c r="A1170" s="6">
        <v>43954</v>
      </c>
      <c r="B1170" s="7"/>
      <c r="C1170" s="7"/>
    </row>
    <row r="1171" spans="1:3" x14ac:dyDescent="0.25">
      <c r="A1171" s="6">
        <v>43961</v>
      </c>
      <c r="B1171" s="7"/>
      <c r="C1171" s="7"/>
    </row>
    <row r="1172" spans="1:3" x14ac:dyDescent="0.25">
      <c r="A1172" s="6">
        <v>43968</v>
      </c>
      <c r="B1172" s="7"/>
      <c r="C1172" s="7"/>
    </row>
    <row r="1173" spans="1:3" x14ac:dyDescent="0.25">
      <c r="A1173" s="6">
        <v>43975</v>
      </c>
      <c r="B1173" s="7"/>
      <c r="C1173" s="7"/>
    </row>
    <row r="1174" spans="1:3" x14ac:dyDescent="0.25">
      <c r="A1174" s="6">
        <v>43982</v>
      </c>
      <c r="B1174" s="7"/>
      <c r="C1174" s="7"/>
    </row>
    <row r="1175" spans="1:3" x14ac:dyDescent="0.25">
      <c r="A1175" s="6">
        <v>43989</v>
      </c>
      <c r="B1175" s="7"/>
      <c r="C1175" s="7"/>
    </row>
    <row r="1176" spans="1:3" x14ac:dyDescent="0.25">
      <c r="A1176" s="6">
        <v>43996</v>
      </c>
      <c r="B1176" s="7"/>
      <c r="C1176" s="7"/>
    </row>
    <row r="1177" spans="1:3" x14ac:dyDescent="0.25">
      <c r="A1177" s="6">
        <v>44003</v>
      </c>
      <c r="B1177" s="7"/>
      <c r="C1177" s="7"/>
    </row>
    <row r="1178" spans="1:3" x14ac:dyDescent="0.25">
      <c r="A1178" s="6">
        <v>44010</v>
      </c>
      <c r="B1178" s="7"/>
      <c r="C1178" s="7"/>
    </row>
    <row r="1179" spans="1:3" x14ac:dyDescent="0.25">
      <c r="A1179" s="6">
        <v>44017</v>
      </c>
      <c r="B1179" s="7"/>
      <c r="C1179" s="7"/>
    </row>
    <row r="1180" spans="1:3" x14ac:dyDescent="0.25">
      <c r="A1180" s="6">
        <v>44024</v>
      </c>
      <c r="B1180" s="7"/>
      <c r="C1180" s="7"/>
    </row>
    <row r="1181" spans="1:3" x14ac:dyDescent="0.25">
      <c r="A1181" s="6">
        <v>44031</v>
      </c>
      <c r="B1181" s="7"/>
      <c r="C1181" s="7"/>
    </row>
    <row r="1182" spans="1:3" x14ac:dyDescent="0.25">
      <c r="A1182" s="6">
        <v>44038</v>
      </c>
      <c r="B1182" s="7"/>
      <c r="C1182" s="7"/>
    </row>
    <row r="1183" spans="1:3" x14ac:dyDescent="0.25">
      <c r="A1183" s="6">
        <v>44045</v>
      </c>
      <c r="B1183" s="7"/>
      <c r="C1183" s="7"/>
    </row>
    <row r="1184" spans="1:3" x14ac:dyDescent="0.25">
      <c r="A1184" s="6">
        <v>44052</v>
      </c>
      <c r="B1184" s="7"/>
      <c r="C1184" s="7"/>
    </row>
    <row r="1185" spans="1:3" x14ac:dyDescent="0.25">
      <c r="A1185" s="6">
        <v>44059</v>
      </c>
      <c r="B1185" s="7"/>
      <c r="C1185" s="7"/>
    </row>
    <row r="1186" spans="1:3" x14ac:dyDescent="0.25">
      <c r="A1186" s="6">
        <v>44066</v>
      </c>
      <c r="B1186" s="7"/>
      <c r="C1186" s="7"/>
    </row>
    <row r="1187" spans="1:3" x14ac:dyDescent="0.25">
      <c r="A1187" s="6">
        <v>44073</v>
      </c>
      <c r="B1187" s="7"/>
      <c r="C1187" s="7"/>
    </row>
    <row r="1188" spans="1:3" x14ac:dyDescent="0.25">
      <c r="A1188" s="6">
        <v>44080</v>
      </c>
      <c r="B1188" s="7"/>
      <c r="C1188" s="7"/>
    </row>
    <row r="1189" spans="1:3" x14ac:dyDescent="0.25">
      <c r="A1189" s="6">
        <v>44087</v>
      </c>
      <c r="B1189" s="7"/>
      <c r="C1189" s="7"/>
    </row>
    <row r="1190" spans="1:3" x14ac:dyDescent="0.25">
      <c r="A1190" s="6">
        <v>44094</v>
      </c>
      <c r="B1190" s="7"/>
      <c r="C1190" s="7"/>
    </row>
    <row r="1191" spans="1:3" x14ac:dyDescent="0.25">
      <c r="A1191" s="6">
        <v>44101</v>
      </c>
      <c r="B1191" s="7"/>
      <c r="C1191" s="7"/>
    </row>
    <row r="1192" spans="1:3" x14ac:dyDescent="0.25">
      <c r="A1192" s="6">
        <v>44108</v>
      </c>
      <c r="B1192" s="7"/>
      <c r="C1192" s="7"/>
    </row>
    <row r="1193" spans="1:3" x14ac:dyDescent="0.25">
      <c r="A1193" s="6">
        <v>44115</v>
      </c>
      <c r="B1193" s="7"/>
      <c r="C1193" s="7"/>
    </row>
    <row r="1194" spans="1:3" x14ac:dyDescent="0.25">
      <c r="A1194" s="6">
        <v>44122</v>
      </c>
      <c r="B1194" s="7"/>
      <c r="C1194" s="7"/>
    </row>
    <row r="1195" spans="1:3" x14ac:dyDescent="0.25">
      <c r="A1195" s="6">
        <v>44129</v>
      </c>
      <c r="B1195" s="7"/>
      <c r="C1195" s="7"/>
    </row>
    <row r="1196" spans="1:3" x14ac:dyDescent="0.25">
      <c r="A1196" s="6">
        <v>44136</v>
      </c>
      <c r="B1196" s="7"/>
      <c r="C1196" s="7"/>
    </row>
    <row r="1197" spans="1:3" x14ac:dyDescent="0.25">
      <c r="A1197" s="6">
        <v>44143</v>
      </c>
      <c r="B1197" s="7"/>
      <c r="C1197" s="7"/>
    </row>
    <row r="1198" spans="1:3" x14ac:dyDescent="0.25">
      <c r="A1198" s="6">
        <v>44150</v>
      </c>
      <c r="B1198" s="7"/>
      <c r="C1198" s="7"/>
    </row>
    <row r="1199" spans="1:3" x14ac:dyDescent="0.25">
      <c r="A1199" s="6">
        <v>44157</v>
      </c>
      <c r="B1199" s="7"/>
      <c r="C1199" s="7"/>
    </row>
    <row r="1200" spans="1:3" x14ac:dyDescent="0.25">
      <c r="A1200" s="6">
        <v>44164</v>
      </c>
      <c r="B1200" s="7"/>
      <c r="C1200" s="7"/>
    </row>
    <row r="1201" spans="1:3" x14ac:dyDescent="0.25">
      <c r="A1201" s="6">
        <v>44171</v>
      </c>
      <c r="B1201" s="7"/>
      <c r="C1201" s="7"/>
    </row>
    <row r="1202" spans="1:3" x14ac:dyDescent="0.25">
      <c r="A1202" s="6">
        <v>44178</v>
      </c>
      <c r="B1202" s="7"/>
      <c r="C1202" s="7"/>
    </row>
    <row r="1203" spans="1:3" x14ac:dyDescent="0.25">
      <c r="A1203" s="6">
        <v>44185</v>
      </c>
      <c r="B1203" s="7"/>
      <c r="C1203" s="7"/>
    </row>
    <row r="1204" spans="1:3" x14ac:dyDescent="0.25">
      <c r="A1204" s="6">
        <v>44192</v>
      </c>
      <c r="B1204" s="7"/>
      <c r="C1204" s="7"/>
    </row>
    <row r="1205" spans="1:3" x14ac:dyDescent="0.25">
      <c r="A1205" s="6">
        <v>44199</v>
      </c>
      <c r="B1205" s="7"/>
      <c r="C1205" s="7"/>
    </row>
    <row r="1206" spans="1:3" x14ac:dyDescent="0.25">
      <c r="A1206" s="6">
        <v>44206</v>
      </c>
      <c r="B1206" s="7"/>
      <c r="C1206" s="7"/>
    </row>
    <row r="1207" spans="1:3" x14ac:dyDescent="0.25">
      <c r="A1207" s="6">
        <v>44213</v>
      </c>
      <c r="B1207" s="7"/>
      <c r="C1207" s="7"/>
    </row>
    <row r="1208" spans="1:3" x14ac:dyDescent="0.25">
      <c r="A1208" s="6">
        <v>44220</v>
      </c>
      <c r="B1208" s="7"/>
      <c r="C1208" s="7"/>
    </row>
    <row r="1209" spans="1:3" x14ac:dyDescent="0.25">
      <c r="A1209" s="6">
        <v>44227</v>
      </c>
      <c r="B1209" s="7"/>
      <c r="C1209" s="7"/>
    </row>
    <row r="1210" spans="1:3" x14ac:dyDescent="0.25">
      <c r="A1210" s="6">
        <v>44234</v>
      </c>
      <c r="B1210" s="7"/>
      <c r="C1210" s="7"/>
    </row>
    <row r="1211" spans="1:3" x14ac:dyDescent="0.25">
      <c r="A1211" s="6">
        <v>44241</v>
      </c>
      <c r="B1211" s="7"/>
      <c r="C1211" s="7"/>
    </row>
    <row r="1212" spans="1:3" x14ac:dyDescent="0.25">
      <c r="A1212" s="6">
        <v>44248</v>
      </c>
      <c r="B1212" s="7"/>
      <c r="C1212" s="7"/>
    </row>
    <row r="1213" spans="1:3" x14ac:dyDescent="0.25">
      <c r="A1213" s="6">
        <v>44255</v>
      </c>
      <c r="B1213" s="7"/>
      <c r="C1213" s="7"/>
    </row>
    <row r="1214" spans="1:3" x14ac:dyDescent="0.25">
      <c r="A1214" s="6">
        <v>44262</v>
      </c>
      <c r="B1214" s="7"/>
      <c r="C1214" s="7"/>
    </row>
    <row r="1215" spans="1:3" x14ac:dyDescent="0.25">
      <c r="A1215" s="6">
        <v>44269</v>
      </c>
      <c r="B1215" s="7"/>
      <c r="C1215" s="7"/>
    </row>
    <row r="1216" spans="1:3" x14ac:dyDescent="0.25">
      <c r="A1216" s="6">
        <v>44276</v>
      </c>
      <c r="B1216" s="7"/>
      <c r="C1216" s="7"/>
    </row>
    <row r="1217" spans="1:3" x14ac:dyDescent="0.25">
      <c r="A1217" s="6">
        <v>44283</v>
      </c>
      <c r="B1217" s="7"/>
      <c r="C1217" s="7"/>
    </row>
    <row r="1218" spans="1:3" x14ac:dyDescent="0.25">
      <c r="A1218" s="6">
        <v>44290</v>
      </c>
      <c r="B1218" s="7"/>
      <c r="C1218" s="7"/>
    </row>
    <row r="1219" spans="1:3" x14ac:dyDescent="0.25">
      <c r="A1219" s="6">
        <v>44297</v>
      </c>
      <c r="B1219" s="7"/>
      <c r="C1219" s="7"/>
    </row>
    <row r="1220" spans="1:3" x14ac:dyDescent="0.25">
      <c r="A1220" s="6">
        <v>44304</v>
      </c>
      <c r="B1220" s="7"/>
      <c r="C1220" s="7"/>
    </row>
    <row r="1221" spans="1:3" x14ac:dyDescent="0.25">
      <c r="A1221" s="6">
        <v>44311</v>
      </c>
      <c r="B1221" s="7"/>
      <c r="C1221" s="7"/>
    </row>
    <row r="1222" spans="1:3" x14ac:dyDescent="0.25">
      <c r="A1222" s="6">
        <v>44318</v>
      </c>
      <c r="B1222" s="7"/>
      <c r="C1222" s="7"/>
    </row>
    <row r="1223" spans="1:3" x14ac:dyDescent="0.25">
      <c r="A1223" s="6">
        <v>44325</v>
      </c>
      <c r="B1223" s="7"/>
      <c r="C1223" s="7"/>
    </row>
    <row r="1224" spans="1:3" x14ac:dyDescent="0.25">
      <c r="A1224" s="6">
        <v>44332</v>
      </c>
      <c r="B1224" s="7"/>
      <c r="C1224" s="7"/>
    </row>
    <row r="1225" spans="1:3" x14ac:dyDescent="0.25">
      <c r="A1225" s="6">
        <v>44339</v>
      </c>
      <c r="B1225" s="7"/>
      <c r="C1225" s="7"/>
    </row>
    <row r="1226" spans="1:3" x14ac:dyDescent="0.25">
      <c r="A1226" s="6">
        <v>44346</v>
      </c>
      <c r="B1226" s="7"/>
      <c r="C1226" s="7"/>
    </row>
    <row r="1227" spans="1:3" x14ac:dyDescent="0.25">
      <c r="A1227" s="6">
        <v>44353</v>
      </c>
      <c r="B1227" s="7"/>
      <c r="C1227" s="7"/>
    </row>
    <row r="1228" spans="1:3" x14ac:dyDescent="0.25">
      <c r="A1228" s="6">
        <v>44360</v>
      </c>
      <c r="B1228" s="7"/>
      <c r="C1228" s="7"/>
    </row>
    <row r="1229" spans="1:3" x14ac:dyDescent="0.25">
      <c r="A1229" s="6">
        <v>44367</v>
      </c>
      <c r="B1229" s="7"/>
      <c r="C1229" s="7"/>
    </row>
    <row r="1230" spans="1:3" x14ac:dyDescent="0.25">
      <c r="A1230" s="6">
        <v>44374</v>
      </c>
      <c r="B1230" s="7"/>
      <c r="C1230" s="7"/>
    </row>
    <row r="1231" spans="1:3" x14ac:dyDescent="0.25">
      <c r="A1231" s="6">
        <v>44381</v>
      </c>
      <c r="B1231" s="7"/>
      <c r="C1231" s="7"/>
    </row>
    <row r="1232" spans="1:3" x14ac:dyDescent="0.25">
      <c r="A1232" s="6">
        <v>44388</v>
      </c>
      <c r="B1232" s="7"/>
      <c r="C1232" s="7"/>
    </row>
    <row r="1233" spans="1:3" x14ac:dyDescent="0.25">
      <c r="A1233" s="6">
        <v>44395</v>
      </c>
      <c r="B1233" s="7"/>
      <c r="C1233" s="7"/>
    </row>
    <row r="1234" spans="1:3" x14ac:dyDescent="0.25">
      <c r="A1234" s="6">
        <v>44402</v>
      </c>
      <c r="B1234" s="7"/>
      <c r="C1234" s="7"/>
    </row>
    <row r="1235" spans="1:3" x14ac:dyDescent="0.25">
      <c r="A1235" s="6">
        <v>44409</v>
      </c>
      <c r="B1235" s="7"/>
      <c r="C1235" s="7"/>
    </row>
    <row r="1236" spans="1:3" x14ac:dyDescent="0.25">
      <c r="A1236" s="6">
        <v>44416</v>
      </c>
      <c r="B1236" s="7"/>
      <c r="C1236" s="7"/>
    </row>
    <row r="1237" spans="1:3" x14ac:dyDescent="0.25">
      <c r="A1237" s="6">
        <v>44423</v>
      </c>
      <c r="B1237" s="7"/>
      <c r="C1237" s="7"/>
    </row>
    <row r="1238" spans="1:3" x14ac:dyDescent="0.25">
      <c r="A1238" s="6">
        <v>44430</v>
      </c>
      <c r="B1238" s="7"/>
      <c r="C1238" s="7"/>
    </row>
    <row r="1239" spans="1:3" x14ac:dyDescent="0.25">
      <c r="A1239" s="6">
        <v>44437</v>
      </c>
      <c r="B1239" s="7"/>
      <c r="C1239" s="7"/>
    </row>
    <row r="1240" spans="1:3" x14ac:dyDescent="0.25">
      <c r="A1240" s="6">
        <v>44444</v>
      </c>
      <c r="B1240" s="7"/>
      <c r="C1240" s="7"/>
    </row>
    <row r="1241" spans="1:3" x14ac:dyDescent="0.25">
      <c r="A1241" s="6">
        <v>44451</v>
      </c>
      <c r="B1241" s="7"/>
      <c r="C1241" s="7"/>
    </row>
    <row r="1242" spans="1:3" x14ac:dyDescent="0.25">
      <c r="A1242" s="6">
        <v>44458</v>
      </c>
      <c r="B1242" s="7"/>
      <c r="C1242" s="7"/>
    </row>
    <row r="1243" spans="1:3" x14ac:dyDescent="0.25">
      <c r="A1243" s="6">
        <v>44465</v>
      </c>
      <c r="B1243" s="7"/>
      <c r="C1243" s="7"/>
    </row>
    <row r="1244" spans="1:3" x14ac:dyDescent="0.25">
      <c r="A1244" s="6">
        <v>44472</v>
      </c>
      <c r="B1244" s="7"/>
      <c r="C1244" s="7"/>
    </row>
    <row r="1245" spans="1:3" x14ac:dyDescent="0.25">
      <c r="A1245" s="6">
        <v>44479</v>
      </c>
      <c r="B1245" s="7"/>
      <c r="C1245" s="7"/>
    </row>
    <row r="1246" spans="1:3" x14ac:dyDescent="0.25">
      <c r="A1246" s="6">
        <v>44486</v>
      </c>
      <c r="B1246" s="7"/>
      <c r="C1246" s="7"/>
    </row>
    <row r="1247" spans="1:3" x14ac:dyDescent="0.25">
      <c r="A1247" s="6">
        <v>44493</v>
      </c>
      <c r="B1247" s="7"/>
      <c r="C1247" s="7"/>
    </row>
    <row r="1248" spans="1:3" x14ac:dyDescent="0.25">
      <c r="A1248" s="6">
        <v>44500</v>
      </c>
      <c r="B1248" s="7"/>
      <c r="C1248" s="7"/>
    </row>
    <row r="1249" spans="1:3" x14ac:dyDescent="0.25">
      <c r="A1249" s="6">
        <v>44507</v>
      </c>
      <c r="B1249" s="7"/>
      <c r="C1249" s="7"/>
    </row>
    <row r="1250" spans="1:3" x14ac:dyDescent="0.25">
      <c r="A1250" s="6">
        <v>44514</v>
      </c>
      <c r="B1250" s="7"/>
      <c r="C1250" s="7"/>
    </row>
    <row r="1251" spans="1:3" x14ac:dyDescent="0.25">
      <c r="A1251" s="6">
        <v>44521</v>
      </c>
      <c r="B1251" s="7"/>
      <c r="C1251" s="7"/>
    </row>
    <row r="1252" spans="1:3" x14ac:dyDescent="0.25">
      <c r="A1252" s="6">
        <v>44528</v>
      </c>
      <c r="B1252" s="7"/>
      <c r="C1252" s="7"/>
    </row>
    <row r="1253" spans="1:3" x14ac:dyDescent="0.25">
      <c r="A1253" s="6">
        <v>44535</v>
      </c>
      <c r="B1253" s="7"/>
      <c r="C1253" s="7"/>
    </row>
    <row r="1254" spans="1:3" x14ac:dyDescent="0.25">
      <c r="A1254" s="6">
        <v>44542</v>
      </c>
      <c r="B1254" s="7"/>
      <c r="C1254" s="7"/>
    </row>
    <row r="1255" spans="1:3" x14ac:dyDescent="0.25">
      <c r="A1255" s="6">
        <v>44549</v>
      </c>
      <c r="B1255" s="7"/>
      <c r="C1255" s="7"/>
    </row>
    <row r="1256" spans="1:3" x14ac:dyDescent="0.25">
      <c r="A1256" s="6">
        <v>44556</v>
      </c>
      <c r="B1256" s="7"/>
      <c r="C1256" s="7"/>
    </row>
    <row r="1257" spans="1:3" x14ac:dyDescent="0.25">
      <c r="A1257" s="6">
        <v>44563</v>
      </c>
      <c r="B1257" s="7"/>
      <c r="C1257" s="7"/>
    </row>
    <row r="1258" spans="1:3" x14ac:dyDescent="0.25">
      <c r="A1258" s="6">
        <v>44570</v>
      </c>
      <c r="B1258" s="7"/>
      <c r="C1258" s="7"/>
    </row>
    <row r="1259" spans="1:3" x14ac:dyDescent="0.25">
      <c r="A1259" s="6">
        <v>44577</v>
      </c>
      <c r="B1259" s="7"/>
      <c r="C1259" s="7"/>
    </row>
    <row r="1260" spans="1:3" x14ac:dyDescent="0.25">
      <c r="A1260" s="6">
        <v>44584</v>
      </c>
      <c r="B1260" s="7"/>
      <c r="C1260" s="7"/>
    </row>
    <row r="1261" spans="1:3" x14ac:dyDescent="0.25">
      <c r="A1261" s="6">
        <v>44591</v>
      </c>
      <c r="B1261" s="7"/>
      <c r="C1261" s="7"/>
    </row>
    <row r="1262" spans="1:3" x14ac:dyDescent="0.25">
      <c r="A1262" s="6">
        <v>44598</v>
      </c>
      <c r="B1262" s="7"/>
      <c r="C1262" s="7"/>
    </row>
    <row r="1263" spans="1:3" x14ac:dyDescent="0.25">
      <c r="A1263" s="6">
        <v>44605</v>
      </c>
      <c r="B1263" s="7"/>
      <c r="C1263" s="7"/>
    </row>
    <row r="1264" spans="1:3" x14ac:dyDescent="0.25">
      <c r="A1264" s="6">
        <v>44612</v>
      </c>
      <c r="B1264" s="7"/>
      <c r="C1264" s="7"/>
    </row>
    <row r="1265" spans="1:3" x14ac:dyDescent="0.25">
      <c r="A1265" s="6">
        <v>44619</v>
      </c>
      <c r="B1265" s="7"/>
      <c r="C1265" s="7"/>
    </row>
    <row r="1266" spans="1:3" x14ac:dyDescent="0.25">
      <c r="A1266" s="6">
        <v>44626</v>
      </c>
      <c r="B1266" s="7"/>
      <c r="C1266" s="7"/>
    </row>
    <row r="1267" spans="1:3" x14ac:dyDescent="0.25">
      <c r="A1267" s="6">
        <v>44633</v>
      </c>
      <c r="B1267" s="7"/>
      <c r="C1267" s="7"/>
    </row>
    <row r="1268" spans="1:3" x14ac:dyDescent="0.25">
      <c r="A1268" s="6">
        <v>44640</v>
      </c>
      <c r="B1268" s="7"/>
      <c r="C1268" s="7"/>
    </row>
    <row r="1269" spans="1:3" x14ac:dyDescent="0.25">
      <c r="A1269" s="6">
        <v>44647</v>
      </c>
      <c r="B1269" s="7"/>
      <c r="C1269" s="7"/>
    </row>
    <row r="1270" spans="1:3" x14ac:dyDescent="0.25">
      <c r="A1270" s="6">
        <v>44654</v>
      </c>
      <c r="B1270" s="7"/>
      <c r="C1270" s="7"/>
    </row>
    <row r="1271" spans="1:3" x14ac:dyDescent="0.25">
      <c r="A1271" s="6">
        <v>44661</v>
      </c>
      <c r="B1271" s="7"/>
      <c r="C1271" s="7"/>
    </row>
    <row r="1272" spans="1:3" x14ac:dyDescent="0.25">
      <c r="A1272" s="6">
        <v>44668</v>
      </c>
      <c r="B1272" s="7"/>
      <c r="C1272" s="7"/>
    </row>
    <row r="1273" spans="1:3" x14ac:dyDescent="0.25">
      <c r="A1273" s="6">
        <v>44675</v>
      </c>
      <c r="B1273" s="7"/>
      <c r="C1273" s="7"/>
    </row>
    <row r="1274" spans="1:3" x14ac:dyDescent="0.25">
      <c r="A1274" s="6">
        <v>44682</v>
      </c>
      <c r="B1274" s="7"/>
      <c r="C1274" s="7"/>
    </row>
    <row r="1275" spans="1:3" x14ac:dyDescent="0.25">
      <c r="A1275" s="6">
        <v>44689</v>
      </c>
      <c r="B1275" s="7"/>
      <c r="C1275" s="7"/>
    </row>
    <row r="1276" spans="1:3" x14ac:dyDescent="0.25">
      <c r="A1276" s="6">
        <v>44696</v>
      </c>
      <c r="B1276" s="7"/>
      <c r="C1276" s="7"/>
    </row>
    <row r="1277" spans="1:3" x14ac:dyDescent="0.25">
      <c r="A1277" s="6">
        <v>44703</v>
      </c>
      <c r="B1277" s="7"/>
      <c r="C1277" s="7"/>
    </row>
    <row r="1278" spans="1:3" x14ac:dyDescent="0.25">
      <c r="A1278" s="6">
        <v>44710</v>
      </c>
      <c r="B1278" s="7"/>
      <c r="C1278" s="7"/>
    </row>
    <row r="1279" spans="1:3" x14ac:dyDescent="0.25">
      <c r="A1279" s="6">
        <v>44717</v>
      </c>
      <c r="B1279" s="7"/>
      <c r="C1279" s="7"/>
    </row>
    <row r="1280" spans="1:3" x14ac:dyDescent="0.25">
      <c r="A1280" s="6">
        <v>44724</v>
      </c>
      <c r="B1280" s="7"/>
      <c r="C1280" s="7"/>
    </row>
    <row r="1281" spans="1:3" x14ac:dyDescent="0.25">
      <c r="A1281" s="6">
        <v>44731</v>
      </c>
      <c r="B1281" s="7"/>
      <c r="C1281" s="7"/>
    </row>
    <row r="1282" spans="1:3" x14ac:dyDescent="0.25">
      <c r="A1282" s="6">
        <v>44738</v>
      </c>
      <c r="B1282" s="7"/>
      <c r="C1282" s="7"/>
    </row>
    <row r="1283" spans="1:3" x14ac:dyDescent="0.25">
      <c r="A1283" s="6">
        <v>44745</v>
      </c>
      <c r="B1283" s="7"/>
      <c r="C1283" s="7"/>
    </row>
    <row r="1284" spans="1:3" x14ac:dyDescent="0.25">
      <c r="A1284" s="6">
        <v>44752</v>
      </c>
      <c r="B1284" s="7"/>
      <c r="C1284" s="7"/>
    </row>
    <row r="1285" spans="1:3" x14ac:dyDescent="0.25">
      <c r="A1285" s="6">
        <v>44759</v>
      </c>
      <c r="B1285" s="7"/>
      <c r="C1285" s="7"/>
    </row>
    <row r="1286" spans="1:3" x14ac:dyDescent="0.25">
      <c r="A1286" s="6">
        <v>44766</v>
      </c>
      <c r="B1286" s="7"/>
      <c r="C1286" s="7"/>
    </row>
    <row r="1287" spans="1:3" x14ac:dyDescent="0.25">
      <c r="A1287" s="6">
        <v>44773</v>
      </c>
      <c r="B1287" s="7"/>
      <c r="C1287" s="7"/>
    </row>
    <row r="1288" spans="1:3" x14ac:dyDescent="0.25">
      <c r="A1288" s="6">
        <v>44780</v>
      </c>
      <c r="B1288" s="7"/>
      <c r="C1288" s="7"/>
    </row>
    <row r="1289" spans="1:3" x14ac:dyDescent="0.25">
      <c r="A1289" s="6">
        <v>44787</v>
      </c>
      <c r="B1289" s="7"/>
      <c r="C1289" s="7"/>
    </row>
    <row r="1290" spans="1:3" x14ac:dyDescent="0.25">
      <c r="A1290" s="6">
        <v>44794</v>
      </c>
      <c r="B1290" s="7"/>
      <c r="C1290" s="7"/>
    </row>
    <row r="1291" spans="1:3" x14ac:dyDescent="0.25">
      <c r="A1291" s="6">
        <v>44801</v>
      </c>
      <c r="B1291" s="7"/>
      <c r="C1291" s="7"/>
    </row>
    <row r="1292" spans="1:3" x14ac:dyDescent="0.25">
      <c r="A1292" s="6">
        <v>44808</v>
      </c>
      <c r="B1292" s="7"/>
      <c r="C1292" s="7"/>
    </row>
    <row r="1293" spans="1:3" x14ac:dyDescent="0.25">
      <c r="A1293" s="6">
        <v>44815</v>
      </c>
      <c r="B1293" s="7"/>
      <c r="C1293" s="7"/>
    </row>
    <row r="1294" spans="1:3" x14ac:dyDescent="0.25">
      <c r="A1294" s="6">
        <v>44822</v>
      </c>
      <c r="B1294" s="7"/>
      <c r="C1294" s="7"/>
    </row>
    <row r="1295" spans="1:3" x14ac:dyDescent="0.25">
      <c r="A1295" s="6">
        <v>44829</v>
      </c>
      <c r="B1295" s="7"/>
      <c r="C1295" s="7"/>
    </row>
    <row r="1296" spans="1:3" x14ac:dyDescent="0.25">
      <c r="A1296" s="6">
        <v>44836</v>
      </c>
      <c r="B1296" s="7"/>
      <c r="C1296" s="7"/>
    </row>
    <row r="1297" spans="1:3" x14ac:dyDescent="0.25">
      <c r="A1297" s="6">
        <v>44843</v>
      </c>
      <c r="B1297" s="7"/>
      <c r="C1297" s="7"/>
    </row>
    <row r="1298" spans="1:3" x14ac:dyDescent="0.25">
      <c r="A1298" s="6">
        <v>44850</v>
      </c>
      <c r="B1298" s="7"/>
      <c r="C1298" s="7"/>
    </row>
    <row r="1299" spans="1:3" x14ac:dyDescent="0.25">
      <c r="A1299" s="6">
        <v>44857</v>
      </c>
      <c r="B1299" s="7"/>
      <c r="C1299" s="7"/>
    </row>
    <row r="1300" spans="1:3" x14ac:dyDescent="0.25">
      <c r="A1300" s="6">
        <v>44864</v>
      </c>
      <c r="B1300" s="7"/>
      <c r="C1300" s="7"/>
    </row>
    <row r="1301" spans="1:3" x14ac:dyDescent="0.25">
      <c r="A1301" s="6">
        <v>44871</v>
      </c>
      <c r="B1301" s="7"/>
      <c r="C1301" s="7"/>
    </row>
    <row r="1302" spans="1:3" x14ac:dyDescent="0.25">
      <c r="A1302" s="6">
        <v>44878</v>
      </c>
      <c r="B1302" s="7"/>
      <c r="C1302" s="7"/>
    </row>
    <row r="1303" spans="1:3" x14ac:dyDescent="0.25">
      <c r="A1303" s="6">
        <v>44885</v>
      </c>
      <c r="B1303" s="7"/>
      <c r="C1303" s="7"/>
    </row>
    <row r="1304" spans="1:3" x14ac:dyDescent="0.25">
      <c r="A1304" s="6">
        <v>44892</v>
      </c>
      <c r="B1304" s="7"/>
      <c r="C1304" s="7"/>
    </row>
    <row r="1305" spans="1:3" x14ac:dyDescent="0.25">
      <c r="A1305" s="6">
        <v>44899</v>
      </c>
      <c r="B1305" s="7"/>
      <c r="C1305" s="7"/>
    </row>
    <row r="1306" spans="1:3" x14ac:dyDescent="0.25">
      <c r="A1306" s="6">
        <v>44906</v>
      </c>
      <c r="B1306" s="7"/>
      <c r="C1306" s="7"/>
    </row>
    <row r="1307" spans="1:3" x14ac:dyDescent="0.25">
      <c r="A1307" s="6">
        <v>44913</v>
      </c>
      <c r="B1307" s="7"/>
      <c r="C1307" s="7"/>
    </row>
    <row r="1308" spans="1:3" x14ac:dyDescent="0.25">
      <c r="A1308" s="6">
        <v>44920</v>
      </c>
      <c r="B1308" s="7"/>
      <c r="C1308" s="7"/>
    </row>
    <row r="1309" spans="1:3" x14ac:dyDescent="0.25">
      <c r="A1309" s="6">
        <v>44927</v>
      </c>
      <c r="B1309" s="7"/>
      <c r="C1309" s="7"/>
    </row>
    <row r="1310" spans="1:3" x14ac:dyDescent="0.25">
      <c r="A1310" s="6">
        <v>44934</v>
      </c>
      <c r="B1310" s="7"/>
      <c r="C1310" s="7"/>
    </row>
    <row r="1311" spans="1:3" x14ac:dyDescent="0.25">
      <c r="A1311" s="6">
        <v>44941</v>
      </c>
      <c r="B1311" s="7"/>
      <c r="C1311" s="7"/>
    </row>
    <row r="1312" spans="1:3" x14ac:dyDescent="0.25">
      <c r="A1312" s="6">
        <v>44948</v>
      </c>
      <c r="B1312" s="7"/>
      <c r="C1312" s="7"/>
    </row>
    <row r="1313" spans="1:3" x14ac:dyDescent="0.25">
      <c r="A1313" s="6">
        <v>44955</v>
      </c>
      <c r="B1313" s="7"/>
      <c r="C1313" s="7"/>
    </row>
    <row r="1314" spans="1:3" x14ac:dyDescent="0.25">
      <c r="A1314" s="6">
        <v>44962</v>
      </c>
      <c r="B1314" s="7"/>
      <c r="C1314" s="7"/>
    </row>
    <row r="1315" spans="1:3" x14ac:dyDescent="0.25">
      <c r="A1315" s="6">
        <v>44969</v>
      </c>
      <c r="B1315" s="7"/>
      <c r="C1315" s="7"/>
    </row>
    <row r="1316" spans="1:3" x14ac:dyDescent="0.25">
      <c r="A1316" s="6">
        <v>44976</v>
      </c>
      <c r="B1316" s="7"/>
      <c r="C1316" s="7"/>
    </row>
    <row r="1317" spans="1:3" x14ac:dyDescent="0.25">
      <c r="A1317" s="6">
        <v>44983</v>
      </c>
      <c r="B1317" s="7"/>
      <c r="C1317" s="7"/>
    </row>
    <row r="1318" spans="1:3" x14ac:dyDescent="0.25">
      <c r="A1318" s="6">
        <v>44990</v>
      </c>
      <c r="B1318" s="7"/>
      <c r="C1318" s="7"/>
    </row>
    <row r="1319" spans="1:3" x14ac:dyDescent="0.25">
      <c r="A1319" s="6">
        <v>44997</v>
      </c>
      <c r="B1319" s="7"/>
      <c r="C1319" s="7"/>
    </row>
    <row r="1320" spans="1:3" x14ac:dyDescent="0.25">
      <c r="A1320" s="6">
        <v>45004</v>
      </c>
      <c r="B1320" s="7"/>
      <c r="C1320" s="7"/>
    </row>
    <row r="1321" spans="1:3" x14ac:dyDescent="0.25">
      <c r="A1321" s="6">
        <v>45011</v>
      </c>
      <c r="B1321" s="7"/>
      <c r="C1321" s="7"/>
    </row>
    <row r="1322" spans="1:3" x14ac:dyDescent="0.25">
      <c r="A1322" s="6">
        <v>45018</v>
      </c>
      <c r="B1322" s="7"/>
      <c r="C1322" s="7"/>
    </row>
    <row r="1323" spans="1:3" x14ac:dyDescent="0.25">
      <c r="A1323" s="6">
        <v>45025</v>
      </c>
      <c r="B1323" s="7"/>
      <c r="C1323" s="7"/>
    </row>
    <row r="1324" spans="1:3" x14ac:dyDescent="0.25">
      <c r="A1324" s="6">
        <v>45032</v>
      </c>
      <c r="B1324" s="7"/>
      <c r="C1324" s="7"/>
    </row>
    <row r="1325" spans="1:3" x14ac:dyDescent="0.25">
      <c r="A1325" s="6">
        <v>45039</v>
      </c>
      <c r="B1325" s="7"/>
      <c r="C1325" s="7"/>
    </row>
    <row r="1326" spans="1:3" x14ac:dyDescent="0.25">
      <c r="A1326" s="6">
        <v>45046</v>
      </c>
      <c r="B1326" s="7"/>
      <c r="C1326" s="7"/>
    </row>
    <row r="1327" spans="1:3" x14ac:dyDescent="0.25">
      <c r="A1327" s="6">
        <v>45053</v>
      </c>
      <c r="B1327" s="7"/>
      <c r="C1327" s="7"/>
    </row>
    <row r="1328" spans="1:3" x14ac:dyDescent="0.25">
      <c r="A1328" s="6">
        <v>45060</v>
      </c>
      <c r="B1328" s="7"/>
      <c r="C1328" s="7"/>
    </row>
    <row r="1329" spans="1:3" x14ac:dyDescent="0.25">
      <c r="A1329" s="6">
        <v>45067</v>
      </c>
      <c r="B1329" s="7"/>
      <c r="C1329" s="7"/>
    </row>
    <row r="1330" spans="1:3" x14ac:dyDescent="0.25">
      <c r="A1330" s="6">
        <v>45074</v>
      </c>
      <c r="B1330" s="7"/>
      <c r="C1330" s="7"/>
    </row>
    <row r="1331" spans="1:3" x14ac:dyDescent="0.25">
      <c r="A1331" s="6">
        <v>45081</v>
      </c>
      <c r="B1331" s="7"/>
      <c r="C1331" s="7"/>
    </row>
    <row r="1332" spans="1:3" x14ac:dyDescent="0.25">
      <c r="A1332" s="6">
        <v>45088</v>
      </c>
      <c r="B1332" s="7"/>
      <c r="C1332" s="7"/>
    </row>
    <row r="1333" spans="1:3" x14ac:dyDescent="0.25">
      <c r="A1333" s="6">
        <v>45095</v>
      </c>
      <c r="B1333" s="7"/>
      <c r="C1333" s="7"/>
    </row>
    <row r="1334" spans="1:3" x14ac:dyDescent="0.25">
      <c r="A1334" s="6">
        <v>45102</v>
      </c>
      <c r="B1334" s="7"/>
      <c r="C1334" s="7"/>
    </row>
    <row r="1335" spans="1:3" x14ac:dyDescent="0.25">
      <c r="A1335" s="6">
        <v>45109</v>
      </c>
      <c r="B1335" s="7"/>
      <c r="C1335" s="7"/>
    </row>
    <row r="1336" spans="1:3" x14ac:dyDescent="0.25">
      <c r="A1336" s="6">
        <v>45116</v>
      </c>
      <c r="B1336" s="7"/>
      <c r="C1336" s="7"/>
    </row>
    <row r="1337" spans="1:3" x14ac:dyDescent="0.25">
      <c r="A1337" s="6">
        <v>45123</v>
      </c>
      <c r="B1337" s="7"/>
      <c r="C1337" s="7"/>
    </row>
    <row r="1338" spans="1:3" x14ac:dyDescent="0.25">
      <c r="A1338" s="6">
        <v>45130</v>
      </c>
      <c r="B1338" s="7"/>
      <c r="C1338" s="7"/>
    </row>
    <row r="1339" spans="1:3" x14ac:dyDescent="0.25">
      <c r="A1339" s="6">
        <v>45137</v>
      </c>
      <c r="B1339" s="7"/>
      <c r="C1339" s="7"/>
    </row>
    <row r="1340" spans="1:3" x14ac:dyDescent="0.25">
      <c r="A1340" s="6">
        <v>45144</v>
      </c>
      <c r="B1340" s="7"/>
      <c r="C1340" s="7"/>
    </row>
    <row r="1341" spans="1:3" x14ac:dyDescent="0.25">
      <c r="A1341" s="6">
        <v>45151</v>
      </c>
      <c r="B1341" s="7"/>
      <c r="C1341" s="7"/>
    </row>
    <row r="1342" spans="1:3" x14ac:dyDescent="0.25">
      <c r="A1342" s="6">
        <v>45158</v>
      </c>
      <c r="B1342" s="7"/>
      <c r="C1342" s="7"/>
    </row>
    <row r="1343" spans="1:3" x14ac:dyDescent="0.25">
      <c r="A1343" s="6">
        <v>45165</v>
      </c>
      <c r="B1343" s="7"/>
      <c r="C1343" s="7"/>
    </row>
    <row r="1344" spans="1:3" x14ac:dyDescent="0.25">
      <c r="A1344" s="6">
        <v>45172</v>
      </c>
      <c r="B1344" s="7"/>
      <c r="C1344" s="7"/>
    </row>
    <row r="1345" spans="1:3" x14ac:dyDescent="0.25">
      <c r="A1345" s="6">
        <v>45179</v>
      </c>
      <c r="B1345" s="7"/>
      <c r="C1345" s="7"/>
    </row>
    <row r="1346" spans="1:3" x14ac:dyDescent="0.25">
      <c r="A1346" s="6">
        <v>45186</v>
      </c>
      <c r="B1346" s="7"/>
      <c r="C1346" s="7"/>
    </row>
    <row r="1347" spans="1:3" x14ac:dyDescent="0.25">
      <c r="A1347" s="6">
        <v>45193</v>
      </c>
      <c r="B1347" s="7"/>
      <c r="C1347" s="7"/>
    </row>
    <row r="1348" spans="1:3" x14ac:dyDescent="0.25">
      <c r="A1348" s="6">
        <v>45200</v>
      </c>
      <c r="B1348" s="7"/>
      <c r="C1348" s="7"/>
    </row>
    <row r="1349" spans="1:3" x14ac:dyDescent="0.25">
      <c r="A1349" s="6">
        <v>45207</v>
      </c>
      <c r="B1349" s="7"/>
      <c r="C1349" s="7"/>
    </row>
    <row r="1350" spans="1:3" x14ac:dyDescent="0.25">
      <c r="A1350" s="6">
        <v>45214</v>
      </c>
      <c r="B1350" s="7"/>
      <c r="C1350" s="7"/>
    </row>
    <row r="1351" spans="1:3" x14ac:dyDescent="0.25">
      <c r="A1351" s="6">
        <v>45221</v>
      </c>
      <c r="B1351" s="7"/>
      <c r="C1351" s="7"/>
    </row>
    <row r="1352" spans="1:3" x14ac:dyDescent="0.25">
      <c r="A1352" s="6">
        <v>45228</v>
      </c>
      <c r="B1352" s="7"/>
      <c r="C1352" s="7"/>
    </row>
    <row r="1353" spans="1:3" x14ac:dyDescent="0.25">
      <c r="A1353" s="6">
        <v>45235</v>
      </c>
      <c r="B1353" s="7"/>
      <c r="C1353" s="7"/>
    </row>
    <row r="1354" spans="1:3" x14ac:dyDescent="0.25">
      <c r="A1354" s="6">
        <v>45242</v>
      </c>
      <c r="B1354" s="7"/>
      <c r="C1354" s="7"/>
    </row>
    <row r="1355" spans="1:3" x14ac:dyDescent="0.25">
      <c r="A1355" s="6">
        <v>45249</v>
      </c>
      <c r="B1355" s="7"/>
      <c r="C1355" s="7"/>
    </row>
  </sheetData>
  <mergeCells count="7">
    <mergeCell ref="B6:C6"/>
    <mergeCell ref="D2:E2"/>
    <mergeCell ref="D3:E3"/>
    <mergeCell ref="B3:C3"/>
    <mergeCell ref="A1:C1"/>
    <mergeCell ref="B2:C2"/>
    <mergeCell ref="E5:F5"/>
  </mergeCells>
  <hyperlinks>
    <hyperlink ref="C4" location="Indhold!A1" display="Tilbage til Indhold" xr:uid="{00000000-0004-0000-09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7"/>
  <dimension ref="A1:I181"/>
  <sheetViews>
    <sheetView zoomScaleNormal="100" workbookViewId="0">
      <selection sqref="A1:I1"/>
    </sheetView>
  </sheetViews>
  <sheetFormatPr defaultColWidth="9.140625" defaultRowHeight="13.5" x14ac:dyDescent="0.25"/>
  <cols>
    <col min="1" max="1" width="11" style="8" bestFit="1" customWidth="1"/>
    <col min="2" max="2" width="14.5703125" style="8" bestFit="1" customWidth="1"/>
    <col min="3" max="3" width="14.7109375" style="8" bestFit="1" customWidth="1"/>
    <col min="4" max="4" width="20.28515625" style="8" bestFit="1" customWidth="1"/>
    <col min="5" max="5" width="23.140625" style="8" bestFit="1" customWidth="1"/>
    <col min="6" max="8" width="9.140625" style="8"/>
    <col min="9" max="9" width="14.85546875" style="8" bestFit="1" customWidth="1"/>
    <col min="10" max="16384" width="9.140625" style="8"/>
  </cols>
  <sheetData>
    <row r="1" spans="1:9" ht="26.25" customHeight="1" thickBot="1" x14ac:dyDescent="0.3">
      <c r="A1" s="109" t="s">
        <v>104</v>
      </c>
      <c r="B1" s="110"/>
      <c r="C1" s="110"/>
      <c r="D1" s="110"/>
      <c r="E1" s="110"/>
      <c r="F1" s="110"/>
      <c r="G1" s="110"/>
      <c r="H1" s="110"/>
      <c r="I1" s="110"/>
    </row>
    <row r="2" spans="1:9" ht="113.45" customHeight="1" x14ac:dyDescent="0.25">
      <c r="A2" s="11" t="s">
        <v>24</v>
      </c>
      <c r="B2" s="104" t="s">
        <v>103</v>
      </c>
      <c r="C2" s="104"/>
      <c r="D2" s="104"/>
      <c r="E2" s="104"/>
      <c r="F2" s="104"/>
      <c r="G2" s="104"/>
      <c r="H2" s="104"/>
      <c r="I2" s="104"/>
    </row>
    <row r="3" spans="1:9" x14ac:dyDescent="0.25">
      <c r="A3" s="39" t="s">
        <v>25</v>
      </c>
      <c r="B3" s="103" t="s">
        <v>84</v>
      </c>
      <c r="C3" s="103"/>
      <c r="D3" s="103"/>
      <c r="E3" s="103"/>
      <c r="F3" s="103"/>
      <c r="G3" s="103"/>
      <c r="H3" s="103"/>
      <c r="I3" s="103"/>
    </row>
    <row r="4" spans="1:9" x14ac:dyDescent="0.25">
      <c r="B4" s="16"/>
      <c r="C4" s="16"/>
      <c r="D4" s="16"/>
      <c r="E4" s="16"/>
      <c r="F4" s="16"/>
      <c r="G4" s="16"/>
      <c r="I4" s="13" t="s">
        <v>35</v>
      </c>
    </row>
    <row r="6" spans="1:9" x14ac:dyDescent="0.25">
      <c r="A6" s="77"/>
      <c r="B6" s="99" t="s">
        <v>83</v>
      </c>
      <c r="C6" s="99"/>
      <c r="D6" s="100"/>
      <c r="E6" s="78" t="s">
        <v>82</v>
      </c>
    </row>
    <row r="7" spans="1:9" x14ac:dyDescent="0.25">
      <c r="A7" s="36" t="s">
        <v>33</v>
      </c>
      <c r="B7" s="36" t="s">
        <v>50</v>
      </c>
      <c r="C7" s="36" t="s">
        <v>51</v>
      </c>
      <c r="D7" s="36" t="s">
        <v>52</v>
      </c>
      <c r="E7" s="36" t="s">
        <v>121</v>
      </c>
    </row>
    <row r="8" spans="1:9" x14ac:dyDescent="0.25">
      <c r="A8" s="6">
        <v>29311</v>
      </c>
      <c r="B8" s="7">
        <v>-7.578762434029418</v>
      </c>
      <c r="C8" s="7"/>
      <c r="D8" s="7"/>
      <c r="E8" s="7">
        <v>-2.6852248490117248</v>
      </c>
    </row>
    <row r="9" spans="1:9" x14ac:dyDescent="0.25">
      <c r="A9" s="6">
        <v>29402</v>
      </c>
      <c r="B9" s="7">
        <v>-12.669288815634005</v>
      </c>
      <c r="C9" s="7"/>
      <c r="D9" s="7"/>
      <c r="E9" s="7">
        <v>-7.0298347908725471</v>
      </c>
    </row>
    <row r="10" spans="1:9" x14ac:dyDescent="0.25">
      <c r="A10" s="6">
        <v>29494</v>
      </c>
      <c r="B10" s="7">
        <v>-10.814235559133522</v>
      </c>
      <c r="C10" s="7"/>
      <c r="D10" s="7"/>
      <c r="E10" s="7">
        <v>-5.5966343066929491</v>
      </c>
    </row>
    <row r="11" spans="1:9" x14ac:dyDescent="0.25">
      <c r="A11" s="6">
        <v>29586</v>
      </c>
      <c r="B11" s="7">
        <v>-11.172269074891572</v>
      </c>
      <c r="C11" s="7"/>
      <c r="D11" s="7"/>
      <c r="E11" s="7">
        <v>-5.9858111392820712</v>
      </c>
    </row>
    <row r="12" spans="1:9" x14ac:dyDescent="0.25">
      <c r="A12" s="6">
        <v>29676</v>
      </c>
      <c r="B12" s="7">
        <v>-11.113245183272447</v>
      </c>
      <c r="C12" s="7"/>
      <c r="D12" s="7"/>
      <c r="E12" s="7">
        <v>-7.0178529877712448</v>
      </c>
    </row>
    <row r="13" spans="1:9" x14ac:dyDescent="0.25">
      <c r="A13" s="6">
        <v>29767</v>
      </c>
      <c r="B13" s="7">
        <v>-13.574138488530284</v>
      </c>
      <c r="C13" s="7"/>
      <c r="D13" s="7"/>
      <c r="E13" s="7">
        <v>-11.025906645782591</v>
      </c>
    </row>
    <row r="14" spans="1:9" x14ac:dyDescent="0.25">
      <c r="A14" s="6">
        <v>29859</v>
      </c>
      <c r="B14" s="7">
        <v>-17.451379410468949</v>
      </c>
      <c r="C14" s="7"/>
      <c r="D14" s="7"/>
      <c r="E14" s="7">
        <v>-12.830165399155302</v>
      </c>
    </row>
    <row r="15" spans="1:9" x14ac:dyDescent="0.25">
      <c r="A15" s="6">
        <v>29951</v>
      </c>
      <c r="B15" s="7">
        <v>-16.890418112863625</v>
      </c>
      <c r="C15" s="7"/>
      <c r="D15" s="7"/>
      <c r="E15" s="7">
        <v>-12.154247892779924</v>
      </c>
    </row>
    <row r="16" spans="1:9" x14ac:dyDescent="0.25">
      <c r="A16" s="6">
        <v>30041</v>
      </c>
      <c r="B16" s="7">
        <v>-16.806303500540231</v>
      </c>
      <c r="C16" s="7"/>
      <c r="D16" s="7"/>
      <c r="E16" s="7">
        <v>-14.140100145396717</v>
      </c>
    </row>
    <row r="17" spans="1:5" x14ac:dyDescent="0.25">
      <c r="A17" s="6">
        <v>30132</v>
      </c>
      <c r="B17" s="7">
        <v>-10.902996879465054</v>
      </c>
      <c r="C17" s="7"/>
      <c r="D17" s="7"/>
      <c r="E17" s="7">
        <v>-14.857429075058926</v>
      </c>
    </row>
    <row r="18" spans="1:5" x14ac:dyDescent="0.25">
      <c r="A18" s="6">
        <v>30224</v>
      </c>
      <c r="B18" s="7">
        <v>-9.2328561960770106</v>
      </c>
      <c r="C18" s="7"/>
      <c r="D18" s="7"/>
      <c r="E18" s="7">
        <v>-16.272532401282668</v>
      </c>
    </row>
    <row r="19" spans="1:5" x14ac:dyDescent="0.25">
      <c r="A19" s="6">
        <v>30316</v>
      </c>
      <c r="B19" s="7">
        <v>-8.0155952083524884</v>
      </c>
      <c r="C19" s="7"/>
      <c r="D19" s="7"/>
      <c r="E19" s="7">
        <v>-14.757462185203407</v>
      </c>
    </row>
    <row r="20" spans="1:5" x14ac:dyDescent="0.25">
      <c r="A20" s="6">
        <v>30406</v>
      </c>
      <c r="B20" s="7">
        <v>1.9363490756958202</v>
      </c>
      <c r="C20" s="7"/>
      <c r="D20" s="7"/>
      <c r="E20" s="7">
        <v>-8.2859101850932824</v>
      </c>
    </row>
    <row r="21" spans="1:5" x14ac:dyDescent="0.25">
      <c r="A21" s="6">
        <v>30497</v>
      </c>
      <c r="B21" s="7">
        <v>14.327425729555587</v>
      </c>
      <c r="C21" s="7"/>
      <c r="D21" s="7"/>
      <c r="E21" s="7">
        <v>2.9002403137135202</v>
      </c>
    </row>
    <row r="22" spans="1:5" x14ac:dyDescent="0.25">
      <c r="A22" s="6">
        <v>30589</v>
      </c>
      <c r="B22" s="7">
        <v>19.044788049458884</v>
      </c>
      <c r="C22" s="7"/>
      <c r="D22" s="7"/>
      <c r="E22" s="7">
        <v>5.717523296538829</v>
      </c>
    </row>
    <row r="23" spans="1:5" x14ac:dyDescent="0.25">
      <c r="A23" s="6">
        <v>30681</v>
      </c>
      <c r="B23" s="7">
        <v>20.114781150380921</v>
      </c>
      <c r="C23" s="7"/>
      <c r="D23" s="7"/>
      <c r="E23" s="7">
        <v>8.7126024484731843</v>
      </c>
    </row>
    <row r="24" spans="1:5" x14ac:dyDescent="0.25">
      <c r="A24" s="6">
        <v>30772</v>
      </c>
      <c r="B24" s="7">
        <v>16.060138770049505</v>
      </c>
      <c r="C24" s="7"/>
      <c r="D24" s="7"/>
      <c r="E24" s="7">
        <v>11.36104337194479</v>
      </c>
    </row>
    <row r="25" spans="1:5" x14ac:dyDescent="0.25">
      <c r="A25" s="6">
        <v>30863</v>
      </c>
      <c r="B25" s="7">
        <v>4.8828089869948688</v>
      </c>
      <c r="C25" s="7"/>
      <c r="D25" s="7"/>
      <c r="E25" s="7">
        <v>10.76978593943203</v>
      </c>
    </row>
    <row r="26" spans="1:5" x14ac:dyDescent="0.25">
      <c r="A26" s="6">
        <v>30955</v>
      </c>
      <c r="B26" s="7">
        <v>4.3950924060869756</v>
      </c>
      <c r="C26" s="7"/>
      <c r="D26" s="7"/>
      <c r="E26" s="7">
        <v>10.619002153180146</v>
      </c>
    </row>
    <row r="27" spans="1:5" x14ac:dyDescent="0.25">
      <c r="A27" s="6">
        <v>31047</v>
      </c>
      <c r="B27" s="7">
        <v>7.4176637705474668</v>
      </c>
      <c r="C27" s="7"/>
      <c r="D27" s="7"/>
      <c r="E27" s="7">
        <v>13.15245326328942</v>
      </c>
    </row>
    <row r="28" spans="1:5" x14ac:dyDescent="0.25">
      <c r="A28" s="6">
        <v>31137</v>
      </c>
      <c r="B28" s="7">
        <v>5.8550484809176018</v>
      </c>
      <c r="C28" s="7"/>
      <c r="D28" s="7"/>
      <c r="E28" s="7">
        <v>15.202747896069702</v>
      </c>
    </row>
    <row r="29" spans="1:5" x14ac:dyDescent="0.25">
      <c r="A29" s="6">
        <v>31228</v>
      </c>
      <c r="B29" s="7">
        <v>9.8809747115122359</v>
      </c>
      <c r="C29" s="7"/>
      <c r="D29" s="7"/>
      <c r="E29" s="7">
        <v>18.864254181921638</v>
      </c>
    </row>
    <row r="30" spans="1:5" x14ac:dyDescent="0.25">
      <c r="A30" s="6">
        <v>31320</v>
      </c>
      <c r="B30" s="7">
        <v>18.011262854836787</v>
      </c>
      <c r="C30" s="7"/>
      <c r="D30" s="7"/>
      <c r="E30" s="7">
        <v>25.348539495878409</v>
      </c>
    </row>
    <row r="31" spans="1:5" x14ac:dyDescent="0.25">
      <c r="A31" s="6">
        <v>31412</v>
      </c>
      <c r="B31" s="7">
        <v>17.493144176161902</v>
      </c>
      <c r="C31" s="7"/>
      <c r="D31" s="7"/>
      <c r="E31" s="7">
        <v>25.394984821855914</v>
      </c>
    </row>
    <row r="32" spans="1:5" x14ac:dyDescent="0.25">
      <c r="A32" s="6">
        <v>31502</v>
      </c>
      <c r="B32" s="7">
        <v>22.833206876577307</v>
      </c>
      <c r="C32" s="7"/>
      <c r="D32" s="7"/>
      <c r="E32" s="7">
        <v>25.793755710369084</v>
      </c>
    </row>
    <row r="33" spans="1:5" x14ac:dyDescent="0.25">
      <c r="A33" s="6">
        <v>31593</v>
      </c>
      <c r="B33" s="7">
        <v>16.509791006515751</v>
      </c>
      <c r="C33" s="7"/>
      <c r="D33" s="7"/>
      <c r="E33" s="7">
        <v>22.909148656198354</v>
      </c>
    </row>
    <row r="34" spans="1:5" x14ac:dyDescent="0.25">
      <c r="A34" s="6">
        <v>31685</v>
      </c>
      <c r="B34" s="7">
        <v>4.1614930118454962</v>
      </c>
      <c r="C34" s="7"/>
      <c r="D34" s="7"/>
      <c r="E34" s="7">
        <v>17.409181578668665</v>
      </c>
    </row>
    <row r="35" spans="1:5" x14ac:dyDescent="0.25">
      <c r="A35" s="6">
        <v>31777</v>
      </c>
      <c r="B35" s="7">
        <v>1.6594185743602052</v>
      </c>
      <c r="C35" s="7"/>
      <c r="D35" s="7"/>
      <c r="E35" s="7">
        <v>17.204928728701251</v>
      </c>
    </row>
    <row r="36" spans="1:5" x14ac:dyDescent="0.25">
      <c r="A36" s="6">
        <v>31867</v>
      </c>
      <c r="B36" s="7">
        <v>-11.320973463919559</v>
      </c>
      <c r="C36" s="7"/>
      <c r="D36" s="7"/>
      <c r="E36" s="7">
        <v>7.5979956190978859</v>
      </c>
    </row>
    <row r="37" spans="1:5" x14ac:dyDescent="0.25">
      <c r="A37" s="6">
        <v>31958</v>
      </c>
      <c r="B37" s="7">
        <v>-11.538178168883295</v>
      </c>
      <c r="C37" s="7"/>
      <c r="D37" s="7"/>
      <c r="E37" s="7">
        <v>6.7082335371981605</v>
      </c>
    </row>
    <row r="38" spans="1:5" x14ac:dyDescent="0.25">
      <c r="A38" s="6">
        <v>32050</v>
      </c>
      <c r="B38" s="7">
        <v>-10.428640756760654</v>
      </c>
      <c r="C38" s="7"/>
      <c r="D38" s="7"/>
      <c r="E38" s="7">
        <v>5.5002721618827355</v>
      </c>
    </row>
    <row r="39" spans="1:5" x14ac:dyDescent="0.25">
      <c r="A39" s="6">
        <v>32142</v>
      </c>
      <c r="B39" s="7">
        <v>-12.32893902453508</v>
      </c>
      <c r="C39" s="7"/>
      <c r="D39" s="7"/>
      <c r="E39" s="7">
        <v>3.8780732598608703</v>
      </c>
    </row>
    <row r="40" spans="1:5" x14ac:dyDescent="0.25">
      <c r="A40" s="6">
        <v>32233</v>
      </c>
      <c r="B40" s="7">
        <v>-5.4456335577559578</v>
      </c>
      <c r="C40" s="7"/>
      <c r="D40" s="7"/>
      <c r="E40" s="7">
        <v>4.1894569668726955</v>
      </c>
    </row>
    <row r="41" spans="1:5" x14ac:dyDescent="0.25">
      <c r="A41" s="6">
        <v>32324</v>
      </c>
      <c r="B41" s="7">
        <v>-4.3370508500971567</v>
      </c>
      <c r="C41" s="7"/>
      <c r="D41" s="7"/>
      <c r="E41" s="7">
        <v>2.9222329996771323</v>
      </c>
    </row>
    <row r="42" spans="1:5" x14ac:dyDescent="0.25">
      <c r="A42" s="6">
        <v>32416</v>
      </c>
      <c r="B42" s="7">
        <v>-1.4423374906537445</v>
      </c>
      <c r="C42" s="7"/>
      <c r="D42" s="7"/>
      <c r="E42" s="7">
        <v>3.3318808099024988</v>
      </c>
    </row>
    <row r="43" spans="1:5" x14ac:dyDescent="0.25">
      <c r="A43" s="6">
        <v>32508</v>
      </c>
      <c r="B43" s="7">
        <v>-0.13265254176592078</v>
      </c>
      <c r="C43" s="7"/>
      <c r="D43" s="7"/>
      <c r="E43" s="7">
        <v>2.1549358263164953</v>
      </c>
    </row>
    <row r="44" spans="1:5" x14ac:dyDescent="0.25">
      <c r="A44" s="6">
        <v>32598</v>
      </c>
      <c r="B44" s="7">
        <v>-2.5432586595504958</v>
      </c>
      <c r="C44" s="7"/>
      <c r="D44" s="7"/>
      <c r="E44" s="7">
        <v>-1.1763953130561444</v>
      </c>
    </row>
    <row r="45" spans="1:5" x14ac:dyDescent="0.25">
      <c r="A45" s="6">
        <v>32689</v>
      </c>
      <c r="B45" s="7">
        <v>-3.332444489932862</v>
      </c>
      <c r="C45" s="7"/>
      <c r="D45" s="7"/>
      <c r="E45" s="7">
        <v>-2.6745163990258169</v>
      </c>
    </row>
    <row r="46" spans="1:5" x14ac:dyDescent="0.25">
      <c r="A46" s="6">
        <v>32781</v>
      </c>
      <c r="B46" s="7">
        <v>-6.7846735620562981</v>
      </c>
      <c r="C46" s="7"/>
      <c r="D46" s="7"/>
      <c r="E46" s="7">
        <v>-4.9128142745789694</v>
      </c>
    </row>
    <row r="47" spans="1:5" x14ac:dyDescent="0.25">
      <c r="A47" s="6">
        <v>32873</v>
      </c>
      <c r="B47" s="7">
        <v>-8.2860232663741318</v>
      </c>
      <c r="C47" s="7"/>
      <c r="D47" s="7"/>
      <c r="E47" s="7">
        <v>-6.2360665961448847</v>
      </c>
    </row>
    <row r="48" spans="1:5" x14ac:dyDescent="0.25">
      <c r="A48" s="6">
        <v>32963</v>
      </c>
      <c r="B48" s="7">
        <v>-11.347294720510504</v>
      </c>
      <c r="C48" s="7"/>
      <c r="D48" s="7"/>
      <c r="E48" s="7">
        <v>-10.732248388692756</v>
      </c>
    </row>
    <row r="49" spans="1:5" x14ac:dyDescent="0.25">
      <c r="A49" s="6">
        <v>33054</v>
      </c>
      <c r="B49" s="7">
        <v>-8.8292795980876697</v>
      </c>
      <c r="C49" s="7"/>
      <c r="D49" s="7"/>
      <c r="E49" s="7">
        <v>-10.401402251053081</v>
      </c>
    </row>
    <row r="50" spans="1:5" x14ac:dyDescent="0.25">
      <c r="A50" s="6">
        <v>33146</v>
      </c>
      <c r="B50" s="7">
        <v>-7.6944277822169393</v>
      </c>
      <c r="C50" s="7"/>
      <c r="D50" s="7"/>
      <c r="E50" s="7">
        <v>-11.940887355630124</v>
      </c>
    </row>
    <row r="51" spans="1:5" x14ac:dyDescent="0.25">
      <c r="A51" s="6">
        <v>33238</v>
      </c>
      <c r="B51" s="7">
        <v>-8.3451588524701688</v>
      </c>
      <c r="C51" s="7"/>
      <c r="D51" s="7"/>
      <c r="E51" s="7">
        <v>-12.727545104047245</v>
      </c>
    </row>
    <row r="52" spans="1:5" x14ac:dyDescent="0.25">
      <c r="A52" s="6">
        <v>33328</v>
      </c>
      <c r="B52" s="7">
        <v>-1.851109781411886</v>
      </c>
      <c r="C52" s="7"/>
      <c r="D52" s="7"/>
      <c r="E52" s="7">
        <v>-10.581152333407772</v>
      </c>
    </row>
    <row r="53" spans="1:5" x14ac:dyDescent="0.25">
      <c r="A53" s="6">
        <v>33419</v>
      </c>
      <c r="B53" s="7">
        <v>-3.1320780979583351</v>
      </c>
      <c r="C53" s="7"/>
      <c r="D53" s="7"/>
      <c r="E53" s="7">
        <v>-9.8262808968295765</v>
      </c>
    </row>
    <row r="54" spans="1:5" x14ac:dyDescent="0.25">
      <c r="A54" s="6">
        <v>33511</v>
      </c>
      <c r="B54" s="7">
        <v>-1.7773649075809472</v>
      </c>
      <c r="C54" s="7"/>
      <c r="D54" s="7"/>
      <c r="E54" s="7">
        <v>-9.8134024920160652</v>
      </c>
    </row>
    <row r="55" spans="1:5" x14ac:dyDescent="0.25">
      <c r="A55" s="6">
        <v>33603</v>
      </c>
      <c r="B55" s="7">
        <v>0.96302693399608064</v>
      </c>
      <c r="C55" s="7"/>
      <c r="D55" s="7"/>
      <c r="E55" s="7">
        <v>-9.1538397654075112</v>
      </c>
    </row>
    <row r="56" spans="1:5" x14ac:dyDescent="0.25">
      <c r="A56" s="6">
        <v>33694</v>
      </c>
      <c r="B56" s="7">
        <v>-0.23840182064224225</v>
      </c>
      <c r="C56" s="7"/>
      <c r="D56" s="7"/>
      <c r="E56" s="7">
        <v>-9.4854359811574867</v>
      </c>
    </row>
    <row r="57" spans="1:5" x14ac:dyDescent="0.25">
      <c r="A57" s="6">
        <v>33785</v>
      </c>
      <c r="B57" s="7">
        <v>-1.3160912157561544</v>
      </c>
      <c r="C57" s="7"/>
      <c r="D57" s="7"/>
      <c r="E57" s="7">
        <v>-9.2399334981951746</v>
      </c>
    </row>
    <row r="58" spans="1:5" x14ac:dyDescent="0.25">
      <c r="A58" s="6">
        <v>33877</v>
      </c>
      <c r="B58" s="7">
        <v>-3.0110965457135652</v>
      </c>
      <c r="C58" s="7"/>
      <c r="D58" s="7"/>
      <c r="E58" s="7">
        <v>-9.8361718394811231</v>
      </c>
    </row>
    <row r="59" spans="1:5" x14ac:dyDescent="0.25">
      <c r="A59" s="6">
        <v>33969</v>
      </c>
      <c r="B59" s="7">
        <v>-6.4896829056136252</v>
      </c>
      <c r="C59" s="7"/>
      <c r="D59" s="7"/>
      <c r="E59" s="7">
        <v>-11.956949169232567</v>
      </c>
    </row>
    <row r="60" spans="1:5" x14ac:dyDescent="0.25">
      <c r="A60" s="6">
        <v>34059</v>
      </c>
      <c r="B60" s="7">
        <v>-7.0239033064477763</v>
      </c>
      <c r="C60" s="7">
        <v>-12.126034939904418</v>
      </c>
      <c r="D60" s="7"/>
      <c r="E60" s="7">
        <v>-12.376445293166604</v>
      </c>
    </row>
    <row r="61" spans="1:5" x14ac:dyDescent="0.25">
      <c r="A61" s="6">
        <v>34150</v>
      </c>
      <c r="B61" s="7">
        <v>-7.0602117619012024</v>
      </c>
      <c r="C61" s="7">
        <v>-10.679193515411367</v>
      </c>
      <c r="D61" s="7"/>
      <c r="E61" s="7">
        <v>-12.239892539272301</v>
      </c>
    </row>
    <row r="62" spans="1:5" x14ac:dyDescent="0.25">
      <c r="A62" s="6">
        <v>34242</v>
      </c>
      <c r="B62" s="7">
        <v>-1.0500814891541865</v>
      </c>
      <c r="C62" s="7">
        <v>-3.2931538270233318</v>
      </c>
      <c r="D62" s="7"/>
      <c r="E62" s="7">
        <v>-6.8054864750584194</v>
      </c>
    </row>
    <row r="63" spans="1:5" x14ac:dyDescent="0.25">
      <c r="A63" s="6">
        <v>34334</v>
      </c>
      <c r="B63" s="7">
        <v>7.5406126148696018</v>
      </c>
      <c r="C63" s="7">
        <v>4.5206730340932921</v>
      </c>
      <c r="D63" s="7">
        <v>-6.3515601604701271</v>
      </c>
      <c r="E63" s="7">
        <v>-1.5786390751946988</v>
      </c>
    </row>
    <row r="64" spans="1:5" x14ac:dyDescent="0.25">
      <c r="A64" s="6">
        <v>34424</v>
      </c>
      <c r="B64" s="7">
        <v>14.125913406010039</v>
      </c>
      <c r="C64" s="7">
        <v>12.401631636034406</v>
      </c>
      <c r="D64" s="7">
        <v>-4.7314544682419912</v>
      </c>
      <c r="E64" s="7">
        <v>3.6584519757698164</v>
      </c>
    </row>
    <row r="65" spans="1:5" x14ac:dyDescent="0.25">
      <c r="A65" s="6">
        <v>34515</v>
      </c>
      <c r="B65" s="7">
        <v>14.258730736974744</v>
      </c>
      <c r="C65" s="7">
        <v>11.263438061154861</v>
      </c>
      <c r="D65" s="7">
        <v>-3.7530064553320086</v>
      </c>
      <c r="E65" s="7">
        <v>3.1758913522618393</v>
      </c>
    </row>
    <row r="66" spans="1:5" x14ac:dyDescent="0.25">
      <c r="A66" s="6">
        <v>34607</v>
      </c>
      <c r="B66" s="7">
        <v>7.2391677999790405</v>
      </c>
      <c r="C66" s="7">
        <v>3.7718300506998093</v>
      </c>
      <c r="D66" s="7">
        <v>-1.5156096630282612</v>
      </c>
      <c r="E66" s="7">
        <v>1.7307714379626526</v>
      </c>
    </row>
    <row r="67" spans="1:5" x14ac:dyDescent="0.25">
      <c r="A67" s="6">
        <v>34699</v>
      </c>
      <c r="B67" s="7">
        <v>2.9553140330674577</v>
      </c>
      <c r="C67" s="7">
        <v>-0.47439630303830471</v>
      </c>
      <c r="D67" s="7">
        <v>1.4214361183355839</v>
      </c>
      <c r="E67" s="7">
        <v>2.200182703270448</v>
      </c>
    </row>
    <row r="68" spans="1:5" x14ac:dyDescent="0.25">
      <c r="A68" s="6">
        <v>34789</v>
      </c>
      <c r="B68" s="7">
        <v>-0.31093237842947374</v>
      </c>
      <c r="C68" s="7">
        <v>-3.7628370060142635</v>
      </c>
      <c r="D68" s="7">
        <v>-1.9698622700337176</v>
      </c>
      <c r="E68" s="7">
        <v>3.6108106713363064</v>
      </c>
    </row>
    <row r="69" spans="1:5" x14ac:dyDescent="0.25">
      <c r="A69" s="6">
        <v>34880</v>
      </c>
      <c r="B69" s="7">
        <v>3.8274942895086372</v>
      </c>
      <c r="C69" s="7">
        <v>1.8639775654013091</v>
      </c>
      <c r="D69" s="7">
        <v>-0.61049425716144246</v>
      </c>
      <c r="E69" s="7">
        <v>5.5365994222313475</v>
      </c>
    </row>
    <row r="70" spans="1:5" x14ac:dyDescent="0.25">
      <c r="A70" s="6">
        <v>34972</v>
      </c>
      <c r="B70" s="7">
        <v>8.5206304091901544</v>
      </c>
      <c r="C70" s="7">
        <v>7.2730718500592983</v>
      </c>
      <c r="D70" s="7">
        <v>-1.1414153962173046</v>
      </c>
      <c r="E70" s="7">
        <v>7.2083951207517982</v>
      </c>
    </row>
    <row r="71" spans="1:5" x14ac:dyDescent="0.25">
      <c r="A71" s="6">
        <v>35064</v>
      </c>
      <c r="B71" s="7">
        <v>10.694249809604228</v>
      </c>
      <c r="C71" s="7">
        <v>10.452168524391126</v>
      </c>
      <c r="D71" s="7">
        <v>-0.14818828841548504</v>
      </c>
      <c r="E71" s="7">
        <v>9.0378540727702692</v>
      </c>
    </row>
    <row r="72" spans="1:5" x14ac:dyDescent="0.25">
      <c r="A72" s="6">
        <v>35155</v>
      </c>
      <c r="B72" s="7">
        <v>10.140015835763784</v>
      </c>
      <c r="C72" s="7">
        <v>10.799521216447761</v>
      </c>
      <c r="D72" s="7">
        <v>3.0753455810090369</v>
      </c>
      <c r="E72" s="7">
        <v>9.9009848896637784</v>
      </c>
    </row>
    <row r="73" spans="1:5" x14ac:dyDescent="0.25">
      <c r="A73" s="6">
        <v>35246</v>
      </c>
      <c r="B73" s="7">
        <v>8.4035846383231583</v>
      </c>
      <c r="C73" s="7">
        <v>9.3159114404589118</v>
      </c>
      <c r="D73" s="7">
        <v>3.5742579544717712</v>
      </c>
      <c r="E73" s="7">
        <v>12.140262963679561</v>
      </c>
    </row>
    <row r="74" spans="1:5" x14ac:dyDescent="0.25">
      <c r="A74" s="6">
        <v>35338</v>
      </c>
      <c r="B74" s="7">
        <v>8.1741409507660059</v>
      </c>
      <c r="C74" s="7">
        <v>9.1664616877207514</v>
      </c>
      <c r="D74" s="7">
        <v>4.6815340642317738</v>
      </c>
      <c r="E74" s="7">
        <v>15.588211842795996</v>
      </c>
    </row>
    <row r="75" spans="1:5" x14ac:dyDescent="0.25">
      <c r="A75" s="6">
        <v>35430</v>
      </c>
      <c r="B75" s="7">
        <v>8.8229075285948699</v>
      </c>
      <c r="C75" s="7">
        <v>9.8868988631375387</v>
      </c>
      <c r="D75" s="7">
        <v>3.0887837352324032</v>
      </c>
      <c r="E75" s="7">
        <v>19.44491062778755</v>
      </c>
    </row>
    <row r="76" spans="1:5" x14ac:dyDescent="0.25">
      <c r="A76" s="6">
        <v>35520</v>
      </c>
      <c r="B76" s="7">
        <v>10.708065015549373</v>
      </c>
      <c r="C76" s="7">
        <v>11.340383424914368</v>
      </c>
      <c r="D76" s="7">
        <v>5.4582238802784566</v>
      </c>
      <c r="E76" s="7">
        <v>22.057712948334718</v>
      </c>
    </row>
    <row r="77" spans="1:5" x14ac:dyDescent="0.25">
      <c r="A77" s="6">
        <v>35611</v>
      </c>
      <c r="B77" s="7">
        <v>10.726775982214519</v>
      </c>
      <c r="C77" s="7">
        <v>11.519247156912172</v>
      </c>
      <c r="D77" s="7">
        <v>4.5620793954024075</v>
      </c>
      <c r="E77" s="7">
        <v>23.503373539060114</v>
      </c>
    </row>
    <row r="78" spans="1:5" x14ac:dyDescent="0.25">
      <c r="A78" s="6">
        <v>35703</v>
      </c>
      <c r="B78" s="7">
        <v>9.6197455044132454</v>
      </c>
      <c r="C78" s="7">
        <v>11.031853927345669</v>
      </c>
      <c r="D78" s="7">
        <v>5.6166843519174003</v>
      </c>
      <c r="E78" s="7">
        <v>23.903249057909814</v>
      </c>
    </row>
    <row r="79" spans="1:5" x14ac:dyDescent="0.25">
      <c r="A79" s="6">
        <v>35795</v>
      </c>
      <c r="B79" s="7">
        <v>7.2414109562473294</v>
      </c>
      <c r="C79" s="7">
        <v>10.316574544099399</v>
      </c>
      <c r="D79" s="7">
        <v>7.1194200572438415</v>
      </c>
      <c r="E79" s="7">
        <v>23.829706444110531</v>
      </c>
    </row>
    <row r="80" spans="1:5" x14ac:dyDescent="0.25">
      <c r="A80" s="6">
        <v>35885</v>
      </c>
      <c r="B80" s="7">
        <v>6.0440739547795275</v>
      </c>
      <c r="C80" s="7">
        <v>9.2668970170382448</v>
      </c>
      <c r="D80" s="7">
        <v>4.6409535089984466</v>
      </c>
      <c r="E80" s="7">
        <v>23.679731402736003</v>
      </c>
    </row>
    <row r="81" spans="1:5" x14ac:dyDescent="0.25">
      <c r="A81" s="6">
        <v>35976</v>
      </c>
      <c r="B81" s="7">
        <v>7.8323240950668671</v>
      </c>
      <c r="C81" s="7">
        <v>11.48945380102111</v>
      </c>
      <c r="D81" s="7">
        <v>6.0124364784554851</v>
      </c>
      <c r="E81" s="7">
        <v>26.423162578685822</v>
      </c>
    </row>
    <row r="82" spans="1:5" x14ac:dyDescent="0.25">
      <c r="A82" s="6">
        <v>36068</v>
      </c>
      <c r="B82" s="7">
        <v>7.0983922701469915</v>
      </c>
      <c r="C82" s="7">
        <v>11.668424785554388</v>
      </c>
      <c r="D82" s="7">
        <v>6.2766481143814445</v>
      </c>
      <c r="E82" s="7">
        <v>25.28761364226235</v>
      </c>
    </row>
    <row r="83" spans="1:5" x14ac:dyDescent="0.25">
      <c r="A83" s="6">
        <v>36160</v>
      </c>
      <c r="B83" s="7">
        <v>8.5343998273035737</v>
      </c>
      <c r="C83" s="7">
        <v>13.988933571760697</v>
      </c>
      <c r="D83" s="7">
        <v>7.9835079862165426</v>
      </c>
      <c r="E83" s="7">
        <v>24.979414341220551</v>
      </c>
    </row>
    <row r="84" spans="1:5" x14ac:dyDescent="0.25">
      <c r="A84" s="6">
        <v>36250</v>
      </c>
      <c r="B84" s="7">
        <v>7.8497995726939829</v>
      </c>
      <c r="C84" s="7">
        <v>14.950789186216863</v>
      </c>
      <c r="D84" s="7">
        <v>9.3931286444796758</v>
      </c>
      <c r="E84" s="7">
        <v>26.106754771579887</v>
      </c>
    </row>
    <row r="85" spans="1:5" x14ac:dyDescent="0.25">
      <c r="A85" s="6">
        <v>36341</v>
      </c>
      <c r="B85" s="7">
        <v>4.9240573415693767</v>
      </c>
      <c r="C85" s="7">
        <v>12.146708852942378</v>
      </c>
      <c r="D85" s="7">
        <v>8.8242804546770692</v>
      </c>
      <c r="E85" s="7">
        <v>26.062013243656622</v>
      </c>
    </row>
    <row r="86" spans="1:5" x14ac:dyDescent="0.25">
      <c r="A86" s="6">
        <v>36433</v>
      </c>
      <c r="B86" s="7">
        <v>4.4690126753889503</v>
      </c>
      <c r="C86" s="7">
        <v>11.932504256769283</v>
      </c>
      <c r="D86" s="7">
        <v>7.5361651877988489</v>
      </c>
      <c r="E86" s="7">
        <v>25.486403946293336</v>
      </c>
    </row>
    <row r="87" spans="1:5" x14ac:dyDescent="0.25">
      <c r="A87" s="6">
        <v>36525</v>
      </c>
      <c r="B87" s="7">
        <v>2.0478223401901197</v>
      </c>
      <c r="C87" s="7">
        <v>7.9344013335384878</v>
      </c>
      <c r="D87" s="7">
        <v>4.8743145190841108</v>
      </c>
      <c r="E87" s="7">
        <v>25.143821349734008</v>
      </c>
    </row>
    <row r="88" spans="1:5" x14ac:dyDescent="0.25">
      <c r="A88" s="6">
        <v>36616</v>
      </c>
      <c r="B88" s="7">
        <v>2.028047352952056</v>
      </c>
      <c r="C88" s="7">
        <v>8.2526329228622899</v>
      </c>
      <c r="D88" s="7">
        <v>6.9640156140796439</v>
      </c>
      <c r="E88" s="7">
        <v>24.069431665809461</v>
      </c>
    </row>
    <row r="89" spans="1:5" x14ac:dyDescent="0.25">
      <c r="A89" s="6">
        <v>36707</v>
      </c>
      <c r="B89" s="7">
        <v>3.1250057380117546</v>
      </c>
      <c r="C89" s="7">
        <v>8.7520122146585102</v>
      </c>
      <c r="D89" s="7">
        <v>9.6406072893455264</v>
      </c>
      <c r="E89" s="7">
        <v>23.386047302864867</v>
      </c>
    </row>
    <row r="90" spans="1:5" x14ac:dyDescent="0.25">
      <c r="A90" s="6">
        <v>36799</v>
      </c>
      <c r="B90" s="7">
        <v>3.9906398780327867</v>
      </c>
      <c r="C90" s="7">
        <v>8.0291808158378331</v>
      </c>
      <c r="D90" s="7">
        <v>11.289135850208499</v>
      </c>
      <c r="E90" s="7">
        <v>24.364377046526407</v>
      </c>
    </row>
    <row r="91" spans="1:5" x14ac:dyDescent="0.25">
      <c r="A91" s="6">
        <v>36891</v>
      </c>
      <c r="B91" s="7">
        <v>5.2956343554905416</v>
      </c>
      <c r="C91" s="7">
        <v>11.13539498961873</v>
      </c>
      <c r="D91" s="7">
        <v>12.781783932898993</v>
      </c>
      <c r="E91" s="7">
        <v>24.278903429760689</v>
      </c>
    </row>
    <row r="92" spans="1:5" x14ac:dyDescent="0.25">
      <c r="A92" s="6">
        <v>36981</v>
      </c>
      <c r="B92" s="7">
        <v>5.7355540321669229</v>
      </c>
      <c r="C92" s="7">
        <v>10.556308018352635</v>
      </c>
      <c r="D92" s="7">
        <v>10.11713947565276</v>
      </c>
      <c r="E92" s="7">
        <v>22.492116443345765</v>
      </c>
    </row>
    <row r="93" spans="1:5" x14ac:dyDescent="0.25">
      <c r="A93" s="6">
        <v>37072</v>
      </c>
      <c r="B93" s="7">
        <v>3.5209915793488644</v>
      </c>
      <c r="C93" s="7">
        <v>10.053862680614923</v>
      </c>
      <c r="D93" s="7">
        <v>7.2490387963822567</v>
      </c>
      <c r="E93" s="7">
        <v>19.964114382758758</v>
      </c>
    </row>
    <row r="94" spans="1:5" x14ac:dyDescent="0.25">
      <c r="A94" s="6">
        <v>37164</v>
      </c>
      <c r="B94" s="7">
        <v>2.6102185837726832</v>
      </c>
      <c r="C94" s="7">
        <v>11.006585240207745</v>
      </c>
      <c r="D94" s="7">
        <v>5.8639122921785747</v>
      </c>
      <c r="E94" s="7">
        <v>18.038605242504001</v>
      </c>
    </row>
    <row r="95" spans="1:5" x14ac:dyDescent="0.25">
      <c r="A95" s="6">
        <v>37256</v>
      </c>
      <c r="B95" s="7">
        <v>1.4546149699981914</v>
      </c>
      <c r="C95" s="7">
        <v>8.9319440950571547</v>
      </c>
      <c r="D95" s="7">
        <v>5.687648049405003</v>
      </c>
      <c r="E95" s="7">
        <v>15.522447113606685</v>
      </c>
    </row>
    <row r="96" spans="1:5" x14ac:dyDescent="0.25">
      <c r="A96" s="6">
        <v>37346</v>
      </c>
      <c r="B96" s="7">
        <v>1.0930629566736849</v>
      </c>
      <c r="C96" s="7">
        <v>8.2772289658680442</v>
      </c>
      <c r="D96" s="7">
        <v>4.2592986180325809</v>
      </c>
      <c r="E96" s="7">
        <v>14.945847436819149</v>
      </c>
    </row>
    <row r="97" spans="1:5" x14ac:dyDescent="0.25">
      <c r="A97" s="6">
        <v>37437</v>
      </c>
      <c r="B97" s="7">
        <v>1.7693788877385597</v>
      </c>
      <c r="C97" s="7">
        <v>7.63696848204789</v>
      </c>
      <c r="D97" s="7">
        <v>3.0950401443816666</v>
      </c>
      <c r="E97" s="7">
        <v>13.80071203076929</v>
      </c>
    </row>
    <row r="98" spans="1:5" x14ac:dyDescent="0.25">
      <c r="A98" s="6">
        <v>37529</v>
      </c>
      <c r="B98" s="7">
        <v>1.7089309314031631</v>
      </c>
      <c r="C98" s="7">
        <v>6.7905210531615134</v>
      </c>
      <c r="D98" s="7">
        <v>3.7519233457568468</v>
      </c>
      <c r="E98" s="7">
        <v>11.886531245672849</v>
      </c>
    </row>
    <row r="99" spans="1:5" x14ac:dyDescent="0.25">
      <c r="A99" s="6">
        <v>37621</v>
      </c>
      <c r="B99" s="7">
        <v>2.2202670035463612</v>
      </c>
      <c r="C99" s="7">
        <v>5.8642304213915253</v>
      </c>
      <c r="D99" s="7">
        <v>2.157669587070643</v>
      </c>
      <c r="E99" s="7">
        <v>10.815667107294935</v>
      </c>
    </row>
    <row r="100" spans="1:5" x14ac:dyDescent="0.25">
      <c r="A100" s="6">
        <v>37711</v>
      </c>
      <c r="B100" s="7">
        <v>0.70951546010398214</v>
      </c>
      <c r="C100" s="7">
        <v>7.6780995958390497</v>
      </c>
      <c r="D100" s="7">
        <v>3.7733306094205332</v>
      </c>
      <c r="E100" s="7">
        <v>7.8601961667980724</v>
      </c>
    </row>
    <row r="101" spans="1:5" x14ac:dyDescent="0.25">
      <c r="A101" s="6">
        <v>37802</v>
      </c>
      <c r="B101" s="7">
        <v>1.7955884156139357</v>
      </c>
      <c r="C101" s="7">
        <v>6.8131567284249295</v>
      </c>
      <c r="D101" s="7">
        <v>4.0978937641056756</v>
      </c>
      <c r="E101" s="7">
        <v>6.9952177072606592</v>
      </c>
    </row>
    <row r="102" spans="1:5" x14ac:dyDescent="0.25">
      <c r="A102" s="6">
        <v>37894</v>
      </c>
      <c r="B102" s="7">
        <v>2.4007660279504073</v>
      </c>
      <c r="C102" s="7">
        <v>6.1432935084511309</v>
      </c>
      <c r="D102" s="7">
        <v>3.499868425240571</v>
      </c>
      <c r="E102" s="7">
        <v>6.8847545297913371</v>
      </c>
    </row>
    <row r="103" spans="1:5" x14ac:dyDescent="0.25">
      <c r="A103" s="6">
        <v>37986</v>
      </c>
      <c r="B103" s="7">
        <v>2.9002380846619991</v>
      </c>
      <c r="C103" s="7">
        <v>5.0394881233958744</v>
      </c>
      <c r="D103" s="7">
        <v>3.3079799307739632</v>
      </c>
      <c r="E103" s="7">
        <v>7.5216702487607812</v>
      </c>
    </row>
    <row r="104" spans="1:5" x14ac:dyDescent="0.25">
      <c r="A104" s="6">
        <v>38077</v>
      </c>
      <c r="B104" s="7">
        <v>5.5236488446987808</v>
      </c>
      <c r="C104" s="7">
        <v>3.1801933723613285</v>
      </c>
      <c r="D104" s="7">
        <v>3.3245885088191596</v>
      </c>
      <c r="E104" s="7">
        <v>9.4823560107706548</v>
      </c>
    </row>
    <row r="105" spans="1:5" x14ac:dyDescent="0.25">
      <c r="A105" s="6">
        <v>38168</v>
      </c>
      <c r="B105" s="7">
        <v>6.4894301512102626</v>
      </c>
      <c r="C105" s="7">
        <v>5.3965361680943902</v>
      </c>
      <c r="D105" s="7">
        <v>5.4780937361957216</v>
      </c>
      <c r="E105" s="7">
        <v>11.165230495278822</v>
      </c>
    </row>
    <row r="106" spans="1:5" x14ac:dyDescent="0.25">
      <c r="A106" s="6">
        <v>38260</v>
      </c>
      <c r="B106" s="7">
        <v>8.3956129780737641</v>
      </c>
      <c r="C106" s="7">
        <v>7.2014278524481945</v>
      </c>
      <c r="D106" s="7">
        <v>6.4866816139787842</v>
      </c>
      <c r="E106" s="7">
        <v>11.185661542017943</v>
      </c>
    </row>
    <row r="107" spans="1:5" x14ac:dyDescent="0.25">
      <c r="A107" s="6">
        <v>38352</v>
      </c>
      <c r="B107" s="7">
        <v>10.231202683202699</v>
      </c>
      <c r="C107" s="7">
        <v>12.826308029247668</v>
      </c>
      <c r="D107" s="7">
        <v>10.229916910680092</v>
      </c>
      <c r="E107" s="7">
        <v>12.267262520130018</v>
      </c>
    </row>
    <row r="108" spans="1:5" x14ac:dyDescent="0.25">
      <c r="A108" s="6">
        <v>38442</v>
      </c>
      <c r="B108" s="7">
        <v>11.821231888926054</v>
      </c>
      <c r="C108" s="7">
        <v>15.709835832685348</v>
      </c>
      <c r="D108" s="7">
        <v>11.552606963041745</v>
      </c>
      <c r="E108" s="7">
        <v>12.930696803651841</v>
      </c>
    </row>
    <row r="109" spans="1:5" x14ac:dyDescent="0.25">
      <c r="A109" s="6">
        <v>38533</v>
      </c>
      <c r="B109" s="7">
        <v>13.79229216358695</v>
      </c>
      <c r="C109" s="7">
        <v>19.332090981357485</v>
      </c>
      <c r="D109" s="7">
        <v>13.212999328844187</v>
      </c>
      <c r="E109" s="7">
        <v>15.12888042726923</v>
      </c>
    </row>
    <row r="110" spans="1:5" x14ac:dyDescent="0.25">
      <c r="A110" s="6">
        <v>38625</v>
      </c>
      <c r="B110" s="7">
        <v>16.689180579697037</v>
      </c>
      <c r="C110" s="7">
        <v>24.378511098845522</v>
      </c>
      <c r="D110" s="7">
        <v>16.19152909138737</v>
      </c>
      <c r="E110" s="7">
        <v>19.8221865961556</v>
      </c>
    </row>
    <row r="111" spans="1:5" x14ac:dyDescent="0.25">
      <c r="A111" s="6">
        <v>38717</v>
      </c>
      <c r="B111" s="7">
        <v>19.86812532047044</v>
      </c>
      <c r="C111" s="7">
        <v>25.365984305555944</v>
      </c>
      <c r="D111" s="7">
        <v>16.581221591802887</v>
      </c>
      <c r="E111" s="7">
        <v>24.973783333976684</v>
      </c>
    </row>
    <row r="112" spans="1:5" x14ac:dyDescent="0.25">
      <c r="A112" s="6">
        <v>38807</v>
      </c>
      <c r="B112" s="7">
        <v>22.990878743505871</v>
      </c>
      <c r="C112" s="7">
        <v>27.255853395470787</v>
      </c>
      <c r="D112" s="7">
        <v>20.547496746794213</v>
      </c>
      <c r="E112" s="7">
        <v>29.320953461403889</v>
      </c>
    </row>
    <row r="113" spans="1:5" x14ac:dyDescent="0.25">
      <c r="A113" s="6">
        <v>38898</v>
      </c>
      <c r="B113" s="7">
        <v>22.828848392275237</v>
      </c>
      <c r="C113" s="7">
        <v>26.99350252506467</v>
      </c>
      <c r="D113" s="7">
        <v>22.548409342405719</v>
      </c>
      <c r="E113" s="7">
        <v>29.240596108697581</v>
      </c>
    </row>
    <row r="114" spans="1:5" x14ac:dyDescent="0.25">
      <c r="A114" s="6">
        <v>38990</v>
      </c>
      <c r="B114" s="7">
        <v>17.851510951804215</v>
      </c>
      <c r="C114" s="7">
        <v>18.326898442533434</v>
      </c>
      <c r="D114" s="7">
        <v>21.586696807264083</v>
      </c>
      <c r="E114" s="7">
        <v>28.10466482586218</v>
      </c>
    </row>
    <row r="115" spans="1:5" x14ac:dyDescent="0.25">
      <c r="A115" s="6">
        <v>39082</v>
      </c>
      <c r="B115" s="7">
        <v>13.228079025977246</v>
      </c>
      <c r="C115" s="7">
        <v>11.145850987462413</v>
      </c>
      <c r="D115" s="7">
        <v>22.011389268372405</v>
      </c>
      <c r="E115" s="7">
        <v>25.93528235483722</v>
      </c>
    </row>
    <row r="116" spans="1:5" x14ac:dyDescent="0.25">
      <c r="A116" s="6">
        <v>39172</v>
      </c>
      <c r="B116" s="7">
        <v>8.2478725226968095</v>
      </c>
      <c r="C116" s="7">
        <v>1.623856602983853</v>
      </c>
      <c r="D116" s="7">
        <v>18.561686963543099</v>
      </c>
      <c r="E116" s="7">
        <v>25.283850893592884</v>
      </c>
    </row>
    <row r="117" spans="1:5" x14ac:dyDescent="0.25">
      <c r="A117" s="6">
        <v>39263</v>
      </c>
      <c r="B117" s="7">
        <v>2.6500260065038361</v>
      </c>
      <c r="C117" s="7">
        <v>-7.6723554507152514</v>
      </c>
      <c r="D117" s="7">
        <v>13.80208714500033</v>
      </c>
      <c r="E117" s="7">
        <v>23.06850386968047</v>
      </c>
    </row>
    <row r="118" spans="1:5" x14ac:dyDescent="0.25">
      <c r="A118" s="6">
        <v>39355</v>
      </c>
      <c r="B118" s="7">
        <v>1.5877343805086541</v>
      </c>
      <c r="C118" s="7">
        <v>-9.5922614938962365</v>
      </c>
      <c r="D118" s="7">
        <v>13.699755812984083</v>
      </c>
      <c r="E118" s="7">
        <v>20.600293668929059</v>
      </c>
    </row>
    <row r="119" spans="1:5" x14ac:dyDescent="0.25">
      <c r="A119" s="6">
        <v>39447</v>
      </c>
      <c r="B119" s="7">
        <v>-1.091454747820042</v>
      </c>
      <c r="C119" s="7">
        <v>-12.031227560197234</v>
      </c>
      <c r="D119" s="7">
        <v>8.4924967616989413</v>
      </c>
      <c r="E119" s="7">
        <v>16.532591819564502</v>
      </c>
    </row>
    <row r="120" spans="1:5" x14ac:dyDescent="0.25">
      <c r="A120" s="6">
        <v>39538</v>
      </c>
      <c r="B120" s="7">
        <v>-3.8936524530580052</v>
      </c>
      <c r="C120" s="7">
        <v>-10.804482552518113</v>
      </c>
      <c r="D120" s="7">
        <v>4.1935750709314545</v>
      </c>
      <c r="E120" s="7">
        <v>11.574101653423607</v>
      </c>
    </row>
    <row r="121" spans="1:5" x14ac:dyDescent="0.25">
      <c r="A121" s="6">
        <v>39629</v>
      </c>
      <c r="B121" s="7">
        <v>-4.094446105807914</v>
      </c>
      <c r="C121" s="7">
        <v>-10.989420361049929</v>
      </c>
      <c r="D121" s="7">
        <v>3.0977234532155062</v>
      </c>
      <c r="E121" s="7">
        <v>8.2602606664201375</v>
      </c>
    </row>
    <row r="122" spans="1:5" x14ac:dyDescent="0.25">
      <c r="A122" s="6">
        <v>39721</v>
      </c>
      <c r="B122" s="7">
        <v>-7.8859699211445538</v>
      </c>
      <c r="C122" s="7">
        <v>-13.475156980140978</v>
      </c>
      <c r="D122" s="7">
        <v>-4.5948920634852453</v>
      </c>
      <c r="E122" s="7">
        <v>3.5996171955117395</v>
      </c>
    </row>
    <row r="123" spans="1:5" x14ac:dyDescent="0.25">
      <c r="A123" s="6">
        <v>39813</v>
      </c>
      <c r="B123" s="7">
        <v>-12.9988503063047</v>
      </c>
      <c r="C123" s="7">
        <v>-14.719410581432779</v>
      </c>
      <c r="D123" s="7">
        <v>-6.0833148856420109</v>
      </c>
      <c r="E123" s="7">
        <v>-2.0281073922620352</v>
      </c>
    </row>
    <row r="124" spans="1:5" x14ac:dyDescent="0.25">
      <c r="A124" s="6">
        <v>39903</v>
      </c>
      <c r="B124" s="7">
        <v>-16.34062091463727</v>
      </c>
      <c r="C124" s="7">
        <v>-20.219905168652964</v>
      </c>
      <c r="D124" s="7">
        <v>-6.4034546579612606</v>
      </c>
      <c r="E124" s="7">
        <v>-8.0968533100560851</v>
      </c>
    </row>
    <row r="125" spans="1:5" x14ac:dyDescent="0.25">
      <c r="A125" s="6">
        <v>39994</v>
      </c>
      <c r="B125" s="7">
        <v>-16.518455322118676</v>
      </c>
      <c r="C125" s="7">
        <v>-16.657727871310612</v>
      </c>
      <c r="D125" s="7">
        <v>-9.808455066106081</v>
      </c>
      <c r="E125" s="7">
        <v>-8.7040377528710522</v>
      </c>
    </row>
    <row r="126" spans="1:5" x14ac:dyDescent="0.25">
      <c r="A126" s="6">
        <v>40086</v>
      </c>
      <c r="B126" s="7">
        <v>-12.929430798741615</v>
      </c>
      <c r="C126" s="7">
        <v>-12.327793148949951</v>
      </c>
      <c r="D126" s="7">
        <v>-9.8539431895463547</v>
      </c>
      <c r="E126" s="7">
        <v>-7.947337411733491</v>
      </c>
    </row>
    <row r="127" spans="1:5" x14ac:dyDescent="0.25">
      <c r="A127" s="6">
        <v>40178</v>
      </c>
      <c r="B127" s="7">
        <v>-5.9729428095255059</v>
      </c>
      <c r="C127" s="7">
        <v>-6.1505253519099305</v>
      </c>
      <c r="D127" s="7">
        <v>-9.2940046638892326</v>
      </c>
      <c r="E127" s="7">
        <v>-9.5917585706021935</v>
      </c>
    </row>
    <row r="128" spans="1:5" x14ac:dyDescent="0.25">
      <c r="A128" s="6">
        <v>40268</v>
      </c>
      <c r="B128" s="7">
        <v>-0.85698969804023362</v>
      </c>
      <c r="C128" s="7">
        <v>3.0458639105578555</v>
      </c>
      <c r="D128" s="7">
        <v>-9.1038074954857162</v>
      </c>
      <c r="E128" s="7">
        <v>-8.8634453116823835</v>
      </c>
    </row>
    <row r="129" spans="1:5" x14ac:dyDescent="0.25">
      <c r="A129" s="6">
        <v>40359</v>
      </c>
      <c r="B129" s="7">
        <v>1.0282705994610453</v>
      </c>
      <c r="C129" s="7">
        <v>4.2336822026713516</v>
      </c>
      <c r="D129" s="7">
        <v>-8.3993540637337993</v>
      </c>
      <c r="E129" s="7">
        <v>-9.9803079445462739</v>
      </c>
    </row>
    <row r="130" spans="1:5" x14ac:dyDescent="0.25">
      <c r="A130" s="6">
        <v>40451</v>
      </c>
      <c r="B130" s="7">
        <v>0.44509896627293877</v>
      </c>
      <c r="C130" s="7">
        <v>4.7037315003664926</v>
      </c>
      <c r="D130" s="7">
        <v>-4.4620814746716526</v>
      </c>
      <c r="E130" s="7">
        <v>-12.035712263193886</v>
      </c>
    </row>
    <row r="131" spans="1:5" x14ac:dyDescent="0.25">
      <c r="A131" s="6">
        <v>40543</v>
      </c>
      <c r="B131" s="7">
        <v>0.52325203838032852</v>
      </c>
      <c r="C131" s="7">
        <v>3.7713570185235135</v>
      </c>
      <c r="D131" s="7">
        <v>-2.804638670163917</v>
      </c>
      <c r="E131" s="7">
        <v>-11.937784226220781</v>
      </c>
    </row>
    <row r="132" spans="1:5" x14ac:dyDescent="0.25">
      <c r="A132" s="6">
        <v>40633</v>
      </c>
      <c r="B132" s="7">
        <v>-2.4869631117622415</v>
      </c>
      <c r="C132" s="7">
        <v>1.2750455460631027</v>
      </c>
      <c r="D132" s="7">
        <v>-4.1463143629638211</v>
      </c>
      <c r="E132" s="7">
        <v>-14.356585682136213</v>
      </c>
    </row>
    <row r="133" spans="1:5" x14ac:dyDescent="0.25">
      <c r="A133" s="6">
        <v>40724</v>
      </c>
      <c r="B133" s="7">
        <v>-3.5343620674549769</v>
      </c>
      <c r="C133" s="7">
        <v>-1.0402113013885161</v>
      </c>
      <c r="D133" s="7">
        <v>-3.4301845011554755</v>
      </c>
      <c r="E133" s="7">
        <v>-16.598507726615843</v>
      </c>
    </row>
    <row r="134" spans="1:5" x14ac:dyDescent="0.25">
      <c r="A134" s="6">
        <v>40816</v>
      </c>
      <c r="B134" s="7">
        <v>-5.4205148864479913</v>
      </c>
      <c r="C134" s="7">
        <v>-4.2577794406724045</v>
      </c>
      <c r="D134" s="7">
        <v>-5.1581353572486943</v>
      </c>
      <c r="E134" s="7">
        <v>-18.319416305781456</v>
      </c>
    </row>
    <row r="135" spans="1:5" x14ac:dyDescent="0.25">
      <c r="A135" s="6">
        <v>40908</v>
      </c>
      <c r="B135" s="7">
        <v>-8.5396193338400543</v>
      </c>
      <c r="C135" s="7">
        <v>-5.5305865169580688</v>
      </c>
      <c r="D135" s="7">
        <v>-7.4687235475511704</v>
      </c>
      <c r="E135" s="7">
        <v>-19.149983507442926</v>
      </c>
    </row>
    <row r="136" spans="1:5" x14ac:dyDescent="0.25">
      <c r="A136" s="6">
        <v>40999</v>
      </c>
      <c r="B136" s="7">
        <v>-7.3365804419978087</v>
      </c>
      <c r="C136" s="7">
        <v>-5.6439314131713658</v>
      </c>
      <c r="D136" s="7">
        <v>-7.7299612180740223</v>
      </c>
      <c r="E136" s="7">
        <v>-19.194364661531193</v>
      </c>
    </row>
    <row r="137" spans="1:5" x14ac:dyDescent="0.25">
      <c r="A137" s="6">
        <v>41090</v>
      </c>
      <c r="B137" s="7">
        <v>-7.6984070606085027</v>
      </c>
      <c r="C137" s="7">
        <v>-5.2997683216537084</v>
      </c>
      <c r="D137" s="7">
        <v>-5.67156171642681</v>
      </c>
      <c r="E137" s="7">
        <v>-19.297005447874838</v>
      </c>
    </row>
    <row r="138" spans="1:5" x14ac:dyDescent="0.25">
      <c r="A138" s="6">
        <v>41182</v>
      </c>
      <c r="B138" s="7">
        <v>-5.0879363706307634</v>
      </c>
      <c r="C138" s="7">
        <v>0.76279886816925657</v>
      </c>
      <c r="D138" s="7">
        <v>-2.9453299458182869</v>
      </c>
      <c r="E138" s="7">
        <v>-18.631941788944218</v>
      </c>
    </row>
    <row r="139" spans="1:5" x14ac:dyDescent="0.25">
      <c r="A139" s="6">
        <v>41274</v>
      </c>
      <c r="B139" s="7">
        <v>-1.6848199649859619</v>
      </c>
      <c r="C139" s="7">
        <v>2.4447092565165418</v>
      </c>
      <c r="D139" s="7">
        <v>-1.2753432302662238</v>
      </c>
      <c r="E139" s="7">
        <v>-18.012216629399937</v>
      </c>
    </row>
    <row r="140" spans="1:5" x14ac:dyDescent="0.25">
      <c r="A140" s="6">
        <v>41364</v>
      </c>
      <c r="B140" s="7">
        <v>0.57188886070496103</v>
      </c>
      <c r="C140" s="7">
        <v>5.6753400258064746</v>
      </c>
      <c r="D140" s="7">
        <v>2.1030917761922563</v>
      </c>
      <c r="E140" s="7">
        <v>-16.818853694980852</v>
      </c>
    </row>
    <row r="141" spans="1:5" x14ac:dyDescent="0.25">
      <c r="A141" s="6">
        <v>41455</v>
      </c>
      <c r="B141" s="7">
        <v>2.4835484537176988</v>
      </c>
      <c r="C141" s="7">
        <v>8.9237484635456212</v>
      </c>
      <c r="D141" s="7">
        <v>3.4516542230132563</v>
      </c>
      <c r="E141" s="7">
        <v>-16.737276422361624</v>
      </c>
    </row>
    <row r="142" spans="1:5" x14ac:dyDescent="0.25">
      <c r="A142" s="6">
        <v>41547</v>
      </c>
      <c r="B142" s="7">
        <v>2.2230926087840164</v>
      </c>
      <c r="C142" s="7">
        <v>7.3417808553256636</v>
      </c>
      <c r="D142" s="7">
        <v>1.4396953545613433</v>
      </c>
      <c r="E142" s="7">
        <v>-16.332011349357913</v>
      </c>
    </row>
    <row r="143" spans="1:5" x14ac:dyDescent="0.25">
      <c r="A143" s="6">
        <v>41639</v>
      </c>
      <c r="B143" s="7">
        <v>2.1469087266403619</v>
      </c>
      <c r="C143" s="7">
        <v>7.8291304579980014</v>
      </c>
      <c r="D143" s="7">
        <v>1.8757609030284561</v>
      </c>
      <c r="E143" s="7">
        <v>-16.700461718287762</v>
      </c>
    </row>
    <row r="144" spans="1:5" x14ac:dyDescent="0.25">
      <c r="A144" s="6">
        <v>41729</v>
      </c>
      <c r="B144" s="7">
        <v>1.6237818088229883</v>
      </c>
      <c r="C144" s="7">
        <v>7.7862650514674669</v>
      </c>
      <c r="D144" s="7">
        <v>0.57194855717479509</v>
      </c>
      <c r="E144" s="7">
        <v>-16.938358519725661</v>
      </c>
    </row>
    <row r="145" spans="1:5" x14ac:dyDescent="0.25">
      <c r="A145" s="6">
        <v>41820</v>
      </c>
      <c r="B145" s="7">
        <v>2.7532742663825438</v>
      </c>
      <c r="C145" s="7">
        <v>8.3315917393975489</v>
      </c>
      <c r="D145" s="7">
        <v>-3.3219868159305666</v>
      </c>
      <c r="E145" s="7">
        <v>-15.970048858056385</v>
      </c>
    </row>
    <row r="146" spans="1:5" x14ac:dyDescent="0.25">
      <c r="A146" s="6">
        <v>41912</v>
      </c>
      <c r="B146" s="7">
        <v>3.3913490586611639</v>
      </c>
      <c r="C146" s="7">
        <v>8.0254908700880367</v>
      </c>
      <c r="D146" s="7">
        <v>-1.8430082395917369</v>
      </c>
      <c r="E146" s="7">
        <v>-15.384376680874167</v>
      </c>
    </row>
    <row r="147" spans="1:5" x14ac:dyDescent="0.25">
      <c r="A147" s="6">
        <v>42004</v>
      </c>
      <c r="B147" s="7">
        <v>3.0560475454126212</v>
      </c>
      <c r="C147" s="7">
        <v>7.7034558107637485</v>
      </c>
      <c r="D147" s="7">
        <v>-0.71326987811592968</v>
      </c>
      <c r="E147" s="7">
        <v>-14.110615369041978</v>
      </c>
    </row>
    <row r="148" spans="1:5" x14ac:dyDescent="0.25">
      <c r="A148" s="6">
        <v>42094</v>
      </c>
      <c r="B148" s="7">
        <v>5.629442500962889</v>
      </c>
      <c r="C148" s="7">
        <v>9.0729051752620915</v>
      </c>
      <c r="D148" s="7">
        <v>-1.1281973896667741</v>
      </c>
      <c r="E148" s="7">
        <v>-12.207909921557381</v>
      </c>
    </row>
    <row r="149" spans="1:5" x14ac:dyDescent="0.25">
      <c r="A149" s="6">
        <v>42185</v>
      </c>
      <c r="B149" s="7">
        <v>5.4436973790954912</v>
      </c>
      <c r="C149" s="7">
        <v>9.5561837621608525</v>
      </c>
      <c r="D149" s="7">
        <v>3.8371182469071563</v>
      </c>
      <c r="E149" s="7">
        <v>-11.387847678375685</v>
      </c>
    </row>
    <row r="150" spans="1:5" x14ac:dyDescent="0.25">
      <c r="A150" s="6">
        <v>42277</v>
      </c>
      <c r="B150" s="7">
        <v>5.5565749760455585</v>
      </c>
      <c r="C150" s="7">
        <v>11.047053263381802</v>
      </c>
      <c r="D150" s="7">
        <v>5.4729330979413904</v>
      </c>
      <c r="E150" s="7">
        <v>-10.620474445104922</v>
      </c>
    </row>
    <row r="151" spans="1:5" x14ac:dyDescent="0.25">
      <c r="A151" s="6">
        <v>42369</v>
      </c>
      <c r="B151" s="7">
        <v>6.151236886054634</v>
      </c>
      <c r="C151" s="7">
        <v>10.890702193495262</v>
      </c>
      <c r="D151" s="7">
        <v>6.1180445387141402</v>
      </c>
      <c r="E151" s="7">
        <v>-8.4863630834924102</v>
      </c>
    </row>
    <row r="152" spans="1:5" x14ac:dyDescent="0.25">
      <c r="A152" s="6">
        <v>42460</v>
      </c>
      <c r="B152" s="7">
        <v>4.8193764443061893</v>
      </c>
      <c r="C152" s="7">
        <v>10.685301548456906</v>
      </c>
      <c r="D152" s="7">
        <v>10.353199729696726</v>
      </c>
      <c r="E152" s="7">
        <v>-7.3271577550935945</v>
      </c>
    </row>
    <row r="153" spans="1:5" x14ac:dyDescent="0.25">
      <c r="A153" s="6">
        <v>42551</v>
      </c>
      <c r="B153" s="7">
        <v>3.2188138298111069</v>
      </c>
      <c r="C153" s="7">
        <v>7.660240119727213</v>
      </c>
      <c r="D153" s="7">
        <v>8.8298520420497582</v>
      </c>
      <c r="E153" s="7">
        <v>-6.6407340443637271</v>
      </c>
    </row>
    <row r="154" spans="1:5" x14ac:dyDescent="0.25">
      <c r="A154" s="6">
        <v>42643</v>
      </c>
      <c r="B154" s="7">
        <v>3.9520076628817513</v>
      </c>
      <c r="C154" s="7">
        <v>6.5046507342302995</v>
      </c>
      <c r="D154" s="7">
        <v>8.3249313911478282</v>
      </c>
      <c r="E154" s="7">
        <v>-5.9272400620640546</v>
      </c>
    </row>
    <row r="155" spans="1:5" x14ac:dyDescent="0.25">
      <c r="A155" s="6">
        <v>42735</v>
      </c>
      <c r="B155" s="7">
        <v>3.0304294537507159</v>
      </c>
      <c r="C155" s="7">
        <v>6.5840701941728863</v>
      </c>
      <c r="D155" s="7">
        <v>6.4699457212161304</v>
      </c>
      <c r="E155" s="7">
        <v>-6.546983061834089</v>
      </c>
    </row>
    <row r="156" spans="1:5" x14ac:dyDescent="0.25">
      <c r="A156" s="6">
        <v>42825</v>
      </c>
      <c r="B156" s="7">
        <v>1.927540343072609</v>
      </c>
      <c r="C156" s="7">
        <v>4.3976202794563379</v>
      </c>
      <c r="D156" s="7">
        <v>4.3676387107722814</v>
      </c>
      <c r="E156" s="7">
        <v>-6.4243842427854307</v>
      </c>
    </row>
    <row r="157" spans="1:5" x14ac:dyDescent="0.25">
      <c r="A157" s="6">
        <v>42916</v>
      </c>
      <c r="B157" s="7">
        <v>3.7921630548507501</v>
      </c>
      <c r="C157" s="7">
        <v>5.9024639238261845</v>
      </c>
      <c r="D157" s="7">
        <v>4.3621734551478886</v>
      </c>
      <c r="E157" s="7">
        <v>-5.6065613267180954</v>
      </c>
    </row>
    <row r="158" spans="1:5" x14ac:dyDescent="0.25">
      <c r="A158" s="6">
        <v>43008</v>
      </c>
      <c r="B158" s="7">
        <v>3.114755122773194</v>
      </c>
      <c r="C158" s="7">
        <v>6.5949313190308834</v>
      </c>
      <c r="D158" s="7">
        <v>3.5372310645665817</v>
      </c>
      <c r="E158" s="7">
        <v>-4.9699299561475785</v>
      </c>
    </row>
    <row r="159" spans="1:5" x14ac:dyDescent="0.25">
      <c r="A159" s="6">
        <v>43100</v>
      </c>
      <c r="B159" s="7">
        <v>3.0477930329365854</v>
      </c>
      <c r="C159" s="7">
        <v>6.00679643905635</v>
      </c>
      <c r="D159" s="7">
        <v>6.9649548704611375</v>
      </c>
      <c r="E159" s="7">
        <v>-4.745580225630408</v>
      </c>
    </row>
    <row r="160" spans="1:5" x14ac:dyDescent="0.25">
      <c r="A160" s="6">
        <v>43190</v>
      </c>
      <c r="B160" s="7">
        <v>4.5986095962512685</v>
      </c>
      <c r="C160" s="7">
        <v>7.1794843892328375</v>
      </c>
      <c r="D160" s="7">
        <v>6.8306574713030033</v>
      </c>
      <c r="E160" s="7">
        <v>-3.6724156738936364</v>
      </c>
    </row>
    <row r="161" spans="1:5" x14ac:dyDescent="0.25">
      <c r="A161" s="6">
        <v>43281</v>
      </c>
      <c r="B161" s="7">
        <v>3.4153310227765799</v>
      </c>
      <c r="C161" s="7">
        <v>5.9516918285529963</v>
      </c>
      <c r="D161" s="7">
        <v>4.9859654614500926</v>
      </c>
      <c r="E161" s="7">
        <v>-3.4988791451911916</v>
      </c>
    </row>
    <row r="162" spans="1:5" x14ac:dyDescent="0.25">
      <c r="A162" s="6">
        <v>43373</v>
      </c>
      <c r="B162" s="7">
        <v>2.3072105676731569</v>
      </c>
      <c r="C162" s="7">
        <v>2.2664840045464985</v>
      </c>
      <c r="D162" s="7">
        <v>4.8306563327212171</v>
      </c>
      <c r="E162" s="7">
        <v>-3.7650245223343481</v>
      </c>
    </row>
    <row r="163" spans="1:5" x14ac:dyDescent="0.25">
      <c r="A163" s="6">
        <v>43465</v>
      </c>
      <c r="B163" s="7">
        <v>2.5630646511665578</v>
      </c>
      <c r="C163" s="7">
        <v>1.4487094063866168</v>
      </c>
      <c r="D163" s="7">
        <v>0.43854126142506278</v>
      </c>
      <c r="E163" s="7">
        <v>-3.6872631566710945</v>
      </c>
    </row>
    <row r="164" spans="1:5" x14ac:dyDescent="0.25">
      <c r="A164" s="6">
        <v>43555</v>
      </c>
      <c r="B164" s="7">
        <v>1.5464599440735638</v>
      </c>
      <c r="C164" s="7">
        <v>-1.5010698206750717</v>
      </c>
      <c r="D164" s="7">
        <v>-0.3545755456745292</v>
      </c>
      <c r="E164" s="7">
        <v>-3.4772388005832044</v>
      </c>
    </row>
    <row r="165" spans="1:5" x14ac:dyDescent="0.25">
      <c r="A165" s="6">
        <v>43646</v>
      </c>
      <c r="B165" s="7">
        <v>1.3101195819624545</v>
      </c>
      <c r="C165" s="7">
        <v>-1.3829544530643889</v>
      </c>
      <c r="D165" s="7">
        <v>0.31575129269805213</v>
      </c>
      <c r="E165" s="7">
        <v>-3.0339281255337913</v>
      </c>
    </row>
    <row r="166" spans="1:5" x14ac:dyDescent="0.25">
      <c r="A166" s="6">
        <v>43738</v>
      </c>
      <c r="B166" s="7">
        <v>2.9048316530318141</v>
      </c>
      <c r="C166" s="7">
        <v>-4.0887530427158314E-2</v>
      </c>
      <c r="D166" s="7">
        <v>-1.8652281654927383</v>
      </c>
      <c r="E166" s="7">
        <v>-2.5893608754456565</v>
      </c>
    </row>
    <row r="167" spans="1:5" x14ac:dyDescent="0.25">
      <c r="A167" s="6">
        <v>43830</v>
      </c>
      <c r="B167" s="7">
        <v>2.4275547342570203</v>
      </c>
      <c r="C167" s="7">
        <v>0.41687177103455486</v>
      </c>
      <c r="D167" s="7">
        <v>-1.7808127752034109</v>
      </c>
      <c r="E167" s="7">
        <v>-2.7176512761191485</v>
      </c>
    </row>
    <row r="168" spans="1:5" x14ac:dyDescent="0.25">
      <c r="A168" s="6">
        <v>43921</v>
      </c>
      <c r="B168" s="7">
        <v>0.93339915687853381</v>
      </c>
      <c r="C168" s="7">
        <v>1.9656364204099663</v>
      </c>
      <c r="D168" s="7">
        <v>-2.935006015290953</v>
      </c>
      <c r="E168" s="7">
        <v>-3.7173772633113722</v>
      </c>
    </row>
    <row r="169" spans="1:5" x14ac:dyDescent="0.25">
      <c r="A169" s="6">
        <v>44012</v>
      </c>
      <c r="B169" s="7">
        <v>2.8484338504544571</v>
      </c>
      <c r="C169" s="7">
        <v>3.1400567628043774</v>
      </c>
      <c r="D169" s="7">
        <v>-2.4240848152946026</v>
      </c>
      <c r="E169" s="7">
        <v>-2.7277453808606467</v>
      </c>
    </row>
    <row r="170" spans="1:5" x14ac:dyDescent="0.25">
      <c r="A170" s="6">
        <v>44104</v>
      </c>
      <c r="B170" s="7">
        <v>4.5248062467589945</v>
      </c>
      <c r="C170" s="7">
        <v>6.1516266754189308</v>
      </c>
      <c r="D170" s="7">
        <v>-1.4698905360259862</v>
      </c>
      <c r="E170" s="7">
        <v>0.61559061259743864</v>
      </c>
    </row>
    <row r="171" spans="1:5" x14ac:dyDescent="0.25">
      <c r="A171" s="6">
        <v>44196</v>
      </c>
      <c r="B171" s="7">
        <v>8.2760967319655201</v>
      </c>
      <c r="C171" s="7">
        <v>8.7080515918616328</v>
      </c>
      <c r="D171" s="7">
        <v>1.135666260850976</v>
      </c>
      <c r="E171" s="7">
        <v>1.0309863348516135</v>
      </c>
    </row>
    <row r="172" spans="1:5" x14ac:dyDescent="0.25">
      <c r="A172" s="6">
        <v>44286</v>
      </c>
      <c r="B172" s="7">
        <v>11.297402701644321</v>
      </c>
      <c r="C172" s="7">
        <v>11.116960834887157</v>
      </c>
      <c r="D172" s="7">
        <v>3.2368684490830413</v>
      </c>
      <c r="E172" s="7">
        <v>3.0443935291723401</v>
      </c>
    </row>
    <row r="173" spans="1:5" x14ac:dyDescent="0.25">
      <c r="A173" s="6">
        <v>44377</v>
      </c>
      <c r="B173" s="7">
        <v>11.307235655973159</v>
      </c>
      <c r="C173" s="7">
        <v>9.805338577296796</v>
      </c>
      <c r="D173" s="7">
        <v>4.9416011028919016</v>
      </c>
      <c r="E173" s="7">
        <v>4.0616751072281243</v>
      </c>
    </row>
    <row r="174" spans="1:5" x14ac:dyDescent="0.25">
      <c r="A174" s="6">
        <v>44469</v>
      </c>
      <c r="B174" s="7">
        <v>8.4882867441016696</v>
      </c>
      <c r="C174" s="7">
        <v>8.0010130640451926</v>
      </c>
      <c r="D174" s="7">
        <v>6.4077014780886898</v>
      </c>
      <c r="E174" s="7">
        <v>5.0201269165834006</v>
      </c>
    </row>
    <row r="175" spans="1:5" x14ac:dyDescent="0.25">
      <c r="A175" s="6">
        <v>44561</v>
      </c>
      <c r="B175" s="7">
        <v>4.4906720868155725</v>
      </c>
      <c r="C175" s="7">
        <v>4.3393426227099852</v>
      </c>
      <c r="D175" s="7">
        <v>5.1662925371984247</v>
      </c>
      <c r="E175" s="7">
        <v>6.9508868255218514</v>
      </c>
    </row>
    <row r="176" spans="1:5" x14ac:dyDescent="0.25">
      <c r="A176" s="6">
        <v>44651</v>
      </c>
      <c r="B176" s="7">
        <v>0.26776117768523289</v>
      </c>
      <c r="C176" s="7">
        <v>5.4646470214181342E-2</v>
      </c>
      <c r="D176" s="7">
        <v>1.6100940485870741</v>
      </c>
      <c r="E176" s="7">
        <v>5.472019506218273</v>
      </c>
    </row>
    <row r="177" spans="1:5" x14ac:dyDescent="0.25">
      <c r="A177" s="6">
        <v>44742</v>
      </c>
      <c r="B177" s="7">
        <v>-5.0131280677676031</v>
      </c>
      <c r="C177" s="7">
        <v>-2.8825429149490711</v>
      </c>
      <c r="D177" s="7">
        <v>-1.2033862154448904</v>
      </c>
      <c r="E177" s="7">
        <v>3.1790058550536626</v>
      </c>
    </row>
    <row r="178" spans="1:5" x14ac:dyDescent="0.25">
      <c r="A178" s="6">
        <v>44834</v>
      </c>
      <c r="B178" s="7">
        <v>-9.933739638667916</v>
      </c>
      <c r="C178" s="7">
        <v>-10.023229150205227</v>
      </c>
      <c r="D178" s="7">
        <v>-1.9264263316483676</v>
      </c>
      <c r="E178" s="7">
        <v>-1.2922752845835328</v>
      </c>
    </row>
    <row r="179" spans="1:5" x14ac:dyDescent="0.25">
      <c r="A179" s="6">
        <v>44926</v>
      </c>
      <c r="B179" s="7">
        <v>-13.347286205559982</v>
      </c>
      <c r="C179" s="7">
        <v>-12.113939659192074</v>
      </c>
      <c r="D179" s="7">
        <v>-5.271580515433028</v>
      </c>
      <c r="E179" s="7">
        <v>-5.7079419641201223</v>
      </c>
    </row>
    <row r="180" spans="1:5" x14ac:dyDescent="0.25">
      <c r="A180" s="6">
        <v>45016</v>
      </c>
      <c r="B180" s="7">
        <v>-11.847694147201459</v>
      </c>
      <c r="C180" s="7">
        <v>-12.248845242256712</v>
      </c>
      <c r="D180" s="7">
        <v>-3.6709790161389644</v>
      </c>
      <c r="E180" s="7">
        <v>-7.8342492991335551</v>
      </c>
    </row>
    <row r="181" spans="1:5" x14ac:dyDescent="0.25">
      <c r="A181" s="6">
        <v>45107</v>
      </c>
      <c r="B181" s="7">
        <v>-6.5763492021553738</v>
      </c>
      <c r="C181" s="7">
        <v>-6.8103322327649707</v>
      </c>
      <c r="D181" s="7">
        <v>-5.0935259355551548</v>
      </c>
      <c r="E181" s="7">
        <v>-7.3933966444170824</v>
      </c>
    </row>
  </sheetData>
  <mergeCells count="4">
    <mergeCell ref="B6:D6"/>
    <mergeCell ref="A1:I1"/>
    <mergeCell ref="B2:I2"/>
    <mergeCell ref="B3:I3"/>
  </mergeCells>
  <hyperlinks>
    <hyperlink ref="I4" location="Indhold!A1" display="Tilbage til Indhold" xr:uid="{00000000-0004-0000-0C00-000000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8"/>
  <dimension ref="A1:J257"/>
  <sheetViews>
    <sheetView workbookViewId="0">
      <selection sqref="A1:H1"/>
    </sheetView>
  </sheetViews>
  <sheetFormatPr defaultColWidth="9.140625" defaultRowHeight="13.5" x14ac:dyDescent="0.25"/>
  <cols>
    <col min="1" max="1" width="11" style="8" bestFit="1" customWidth="1"/>
    <col min="2" max="2" width="45.7109375" style="8" bestFit="1" customWidth="1"/>
    <col min="3" max="3" width="27.140625" style="8" bestFit="1" customWidth="1"/>
    <col min="4" max="4" width="20.7109375" style="8" bestFit="1" customWidth="1"/>
    <col min="5" max="5" width="24.28515625" style="8" bestFit="1" customWidth="1"/>
    <col min="6" max="6" width="18" style="8" bestFit="1" customWidth="1"/>
    <col min="7" max="7" width="24.85546875" style="8" bestFit="1" customWidth="1"/>
    <col min="8" max="8" width="18.5703125" style="8" bestFit="1" customWidth="1"/>
    <col min="9" max="9" width="27" style="8" customWidth="1"/>
    <col min="10" max="10" width="28" style="8" customWidth="1"/>
    <col min="11" max="11" width="23.7109375" style="8" customWidth="1"/>
    <col min="12" max="12" width="27.28515625" style="8" customWidth="1"/>
    <col min="13" max="13" width="36.85546875" style="8" customWidth="1"/>
    <col min="14" max="16384" width="9.140625" style="8"/>
  </cols>
  <sheetData>
    <row r="1" spans="1:10" ht="26.25" customHeight="1" thickBot="1" x14ac:dyDescent="0.3">
      <c r="A1" s="109" t="s">
        <v>106</v>
      </c>
      <c r="B1" s="110"/>
      <c r="C1" s="110"/>
      <c r="D1" s="110"/>
      <c r="E1" s="110"/>
      <c r="F1" s="110"/>
      <c r="G1" s="110"/>
      <c r="H1" s="110"/>
      <c r="I1" s="19"/>
      <c r="J1" s="19"/>
    </row>
    <row r="2" spans="1:10" ht="48" customHeight="1" x14ac:dyDescent="0.25">
      <c r="A2" s="11" t="s">
        <v>24</v>
      </c>
      <c r="B2" s="111" t="s">
        <v>105</v>
      </c>
      <c r="C2" s="111"/>
      <c r="D2" s="111"/>
      <c r="E2" s="111"/>
      <c r="F2" s="111"/>
      <c r="G2" s="111"/>
      <c r="H2" s="111"/>
      <c r="I2" s="34"/>
      <c r="J2" s="34"/>
    </row>
    <row r="3" spans="1:10" x14ac:dyDescent="0.25">
      <c r="A3" s="40" t="s">
        <v>25</v>
      </c>
      <c r="B3" s="108" t="s">
        <v>47</v>
      </c>
      <c r="C3" s="108"/>
      <c r="D3" s="108"/>
      <c r="E3" s="108"/>
      <c r="F3" s="108"/>
      <c r="G3" s="108"/>
    </row>
    <row r="4" spans="1:10" x14ac:dyDescent="0.25">
      <c r="B4" s="16"/>
      <c r="C4" s="16"/>
      <c r="D4" s="16"/>
      <c r="E4" s="16"/>
      <c r="F4" s="16"/>
      <c r="G4" s="13"/>
      <c r="H4" s="13" t="s">
        <v>35</v>
      </c>
    </row>
    <row r="6" spans="1:10" x14ac:dyDescent="0.25">
      <c r="A6" s="77"/>
      <c r="B6" s="79" t="s">
        <v>74</v>
      </c>
      <c r="C6" s="80"/>
      <c r="D6" s="81"/>
      <c r="E6" s="82"/>
      <c r="F6" s="83"/>
      <c r="G6" s="115" t="s">
        <v>131</v>
      </c>
      <c r="H6" s="100"/>
      <c r="I6" s="113"/>
      <c r="J6" s="114"/>
    </row>
    <row r="7" spans="1:10" x14ac:dyDescent="0.25">
      <c r="A7" s="2" t="s">
        <v>33</v>
      </c>
      <c r="B7" s="41" t="s">
        <v>151</v>
      </c>
      <c r="C7" s="42" t="s">
        <v>152</v>
      </c>
      <c r="D7" s="42" t="s">
        <v>153</v>
      </c>
      <c r="E7" s="2" t="s">
        <v>76</v>
      </c>
      <c r="F7" s="43" t="s">
        <v>73</v>
      </c>
      <c r="G7" s="2" t="s">
        <v>128</v>
      </c>
      <c r="H7" s="43" t="s">
        <v>129</v>
      </c>
    </row>
    <row r="8" spans="1:10" x14ac:dyDescent="0.25">
      <c r="A8" s="3">
        <v>37652</v>
      </c>
      <c r="B8" s="44">
        <v>2.9500000000000011</v>
      </c>
      <c r="C8" s="44">
        <v>8.2669999999999995</v>
      </c>
      <c r="D8" s="44">
        <v>4.2759999999999998</v>
      </c>
      <c r="E8" s="4">
        <f>CCB_Merrente[[#This Row],[Udlånsrente, husholdninger]]-CCB_Merrente[[#This Row],[Nationalbankens ledende pengepolitiske rente]]</f>
        <v>5.3169999999999984</v>
      </c>
      <c r="F8" s="4">
        <f>CCB_Merrente[[#This Row],[Udlånsrente, erhverv]]-CCB_Merrente[[#This Row],[Nationalbankens ledende pengepolitiske rente]]</f>
        <v>1.3259999999999987</v>
      </c>
      <c r="G8" s="4"/>
      <c r="H8" s="4"/>
    </row>
    <row r="9" spans="1:10" x14ac:dyDescent="0.25">
      <c r="A9" s="3">
        <v>37680</v>
      </c>
      <c r="B9" s="44">
        <v>2.9500000000000011</v>
      </c>
      <c r="C9" s="44">
        <v>8.23</v>
      </c>
      <c r="D9" s="44">
        <v>3.8620000000000001</v>
      </c>
      <c r="E9" s="4">
        <f>CCB_Merrente[[#This Row],[Udlånsrente, husholdninger]]-CCB_Merrente[[#This Row],[Nationalbankens ledende pengepolitiske rente]]</f>
        <v>5.2799999999999994</v>
      </c>
      <c r="F9" s="4">
        <f>CCB_Merrente[[#This Row],[Udlånsrente, erhverv]]-CCB_Merrente[[#This Row],[Nationalbankens ledende pengepolitiske rente]]</f>
        <v>0.91199999999999903</v>
      </c>
      <c r="G9" s="4"/>
      <c r="H9" s="4"/>
    </row>
    <row r="10" spans="1:10" x14ac:dyDescent="0.25">
      <c r="A10" s="3">
        <v>37711</v>
      </c>
      <c r="B10" s="44">
        <v>2.747619047619049</v>
      </c>
      <c r="C10" s="44">
        <v>8.1289999999999996</v>
      </c>
      <c r="D10" s="44">
        <v>4.1100000000000003</v>
      </c>
      <c r="E10" s="4">
        <f>CCB_Merrente[[#This Row],[Udlånsrente, husholdninger]]-CCB_Merrente[[#This Row],[Nationalbankens ledende pengepolitiske rente]]</f>
        <v>5.381380952380951</v>
      </c>
      <c r="F10" s="4">
        <f>CCB_Merrente[[#This Row],[Udlånsrente, erhverv]]-CCB_Merrente[[#This Row],[Nationalbankens ledende pengepolitiske rente]]</f>
        <v>1.3623809523809514</v>
      </c>
      <c r="G10" s="4">
        <f t="shared" ref="G10:G71" si="0">IF(ISNUMBER(E8),AVERAGE(E8:E10),NA())</f>
        <v>5.3261269841269829</v>
      </c>
      <c r="H10" s="4">
        <f t="shared" ref="H10:H71" si="1">IF(ISNUMBER(F8),AVERAGE(F8:F10),NA())</f>
        <v>1.200126984126983</v>
      </c>
    </row>
    <row r="11" spans="1:10" x14ac:dyDescent="0.25">
      <c r="A11" s="3">
        <v>37741</v>
      </c>
      <c r="B11" s="44">
        <v>2.7000000000000011</v>
      </c>
      <c r="C11" s="44">
        <v>7.9909999999999997</v>
      </c>
      <c r="D11" s="44">
        <v>3.8029999999999999</v>
      </c>
      <c r="E11" s="4">
        <f>CCB_Merrente[[#This Row],[Udlånsrente, husholdninger]]-CCB_Merrente[[#This Row],[Nationalbankens ledende pengepolitiske rente]]</f>
        <v>5.2909999999999986</v>
      </c>
      <c r="F11" s="4">
        <f>CCB_Merrente[[#This Row],[Udlånsrente, erhverv]]-CCB_Merrente[[#This Row],[Nationalbankens ledende pengepolitiske rente]]</f>
        <v>1.1029999999999989</v>
      </c>
      <c r="G11" s="4">
        <f t="shared" si="0"/>
        <v>5.3174603174603163</v>
      </c>
      <c r="H11" s="4">
        <f t="shared" si="1"/>
        <v>1.1257936507936497</v>
      </c>
    </row>
    <row r="12" spans="1:10" x14ac:dyDescent="0.25">
      <c r="A12" s="3">
        <v>37772</v>
      </c>
      <c r="B12" s="44">
        <v>2.6875000000000009</v>
      </c>
      <c r="C12" s="44">
        <v>8.2460000000000004</v>
      </c>
      <c r="D12" s="44">
        <v>3.7559999999999998</v>
      </c>
      <c r="E12" s="4">
        <f>CCB_Merrente[[#This Row],[Udlånsrente, husholdninger]]-CCB_Merrente[[#This Row],[Nationalbankens ledende pengepolitiske rente]]</f>
        <v>5.5584999999999996</v>
      </c>
      <c r="F12" s="4">
        <f>CCB_Merrente[[#This Row],[Udlånsrente, erhverv]]-CCB_Merrente[[#This Row],[Nationalbankens ledende pengepolitiske rente]]</f>
        <v>1.0684999999999989</v>
      </c>
      <c r="G12" s="4">
        <f t="shared" si="0"/>
        <v>5.4102936507936503</v>
      </c>
      <c r="H12" s="4">
        <f t="shared" si="1"/>
        <v>1.1779603174603164</v>
      </c>
    </row>
    <row r="13" spans="1:10" x14ac:dyDescent="0.25">
      <c r="A13" s="3">
        <v>37802</v>
      </c>
      <c r="B13" s="44">
        <v>2.2289473684210521</v>
      </c>
      <c r="C13" s="44">
        <v>7.8579999999999997</v>
      </c>
      <c r="D13" s="44">
        <v>3.4790000000000001</v>
      </c>
      <c r="E13" s="4">
        <f>CCB_Merrente[[#This Row],[Udlånsrente, husholdninger]]-CCB_Merrente[[#This Row],[Nationalbankens ledende pengepolitiske rente]]</f>
        <v>5.6290526315789471</v>
      </c>
      <c r="F13" s="4">
        <f>CCB_Merrente[[#This Row],[Udlånsrente, erhverv]]-CCB_Merrente[[#This Row],[Nationalbankens ledende pengepolitiske rente]]</f>
        <v>1.250052631578948</v>
      </c>
      <c r="G13" s="4">
        <f t="shared" si="0"/>
        <v>5.492850877192982</v>
      </c>
      <c r="H13" s="4">
        <f t="shared" si="1"/>
        <v>1.1405175438596487</v>
      </c>
    </row>
    <row r="14" spans="1:10" x14ac:dyDescent="0.25">
      <c r="A14" s="3">
        <v>37833</v>
      </c>
      <c r="B14" s="44">
        <v>2.149999999999999</v>
      </c>
      <c r="C14" s="44">
        <v>7.3579999999999997</v>
      </c>
      <c r="D14" s="44">
        <v>3.4409999999999998</v>
      </c>
      <c r="E14" s="4">
        <f>CCB_Merrente[[#This Row],[Udlånsrente, husholdninger]]-CCB_Merrente[[#This Row],[Nationalbankens ledende pengepolitiske rente]]</f>
        <v>5.2080000000000002</v>
      </c>
      <c r="F14" s="4">
        <f>CCB_Merrente[[#This Row],[Udlånsrente, erhverv]]-CCB_Merrente[[#This Row],[Nationalbankens ledende pengepolitiske rente]]</f>
        <v>1.2910000000000008</v>
      </c>
      <c r="G14" s="4">
        <f t="shared" si="0"/>
        <v>5.4651842105263144</v>
      </c>
      <c r="H14" s="4">
        <f t="shared" si="1"/>
        <v>1.203184210526316</v>
      </c>
    </row>
    <row r="15" spans="1:10" x14ac:dyDescent="0.25">
      <c r="A15" s="3">
        <v>37864</v>
      </c>
      <c r="B15" s="44">
        <v>2.1499999999999995</v>
      </c>
      <c r="C15" s="44">
        <v>7.3289999999999997</v>
      </c>
      <c r="D15" s="44">
        <v>3.2829999999999999</v>
      </c>
      <c r="E15" s="4">
        <f>CCB_Merrente[[#This Row],[Udlånsrente, husholdninger]]-CCB_Merrente[[#This Row],[Nationalbankens ledende pengepolitiske rente]]</f>
        <v>5.1790000000000003</v>
      </c>
      <c r="F15" s="4">
        <f>CCB_Merrente[[#This Row],[Udlånsrente, erhverv]]-CCB_Merrente[[#This Row],[Nationalbankens ledende pengepolitiske rente]]</f>
        <v>1.1330000000000005</v>
      </c>
      <c r="G15" s="4">
        <f t="shared" si="0"/>
        <v>5.3386842105263161</v>
      </c>
      <c r="H15" s="4">
        <f t="shared" si="1"/>
        <v>1.2246842105263165</v>
      </c>
    </row>
    <row r="16" spans="1:10" x14ac:dyDescent="0.25">
      <c r="A16" s="3">
        <v>37894</v>
      </c>
      <c r="B16" s="44">
        <v>2.149999999999999</v>
      </c>
      <c r="C16" s="44">
        <v>7.4219999999999997</v>
      </c>
      <c r="D16" s="44">
        <v>3.0680000000000001</v>
      </c>
      <c r="E16" s="4">
        <f>CCB_Merrente[[#This Row],[Udlånsrente, husholdninger]]-CCB_Merrente[[#This Row],[Nationalbankens ledende pengepolitiske rente]]</f>
        <v>5.2720000000000002</v>
      </c>
      <c r="F16" s="4">
        <f>CCB_Merrente[[#This Row],[Udlånsrente, erhverv]]-CCB_Merrente[[#This Row],[Nationalbankens ledende pengepolitiske rente]]</f>
        <v>0.91800000000000104</v>
      </c>
      <c r="G16" s="4">
        <f t="shared" si="0"/>
        <v>5.2196666666666669</v>
      </c>
      <c r="H16" s="4">
        <f t="shared" si="1"/>
        <v>1.1140000000000008</v>
      </c>
    </row>
    <row r="17" spans="1:8" x14ac:dyDescent="0.25">
      <c r="A17" s="3">
        <v>37925</v>
      </c>
      <c r="B17" s="44">
        <v>2.149999999999999</v>
      </c>
      <c r="C17" s="44">
        <v>7.0339999999999998</v>
      </c>
      <c r="D17" s="44">
        <v>3.2789999999999999</v>
      </c>
      <c r="E17" s="4">
        <f>CCB_Merrente[[#This Row],[Udlånsrente, husholdninger]]-CCB_Merrente[[#This Row],[Nationalbankens ledende pengepolitiske rente]]</f>
        <v>4.8840000000000003</v>
      </c>
      <c r="F17" s="4">
        <f>CCB_Merrente[[#This Row],[Udlånsrente, erhverv]]-CCB_Merrente[[#This Row],[Nationalbankens ledende pengepolitiske rente]]</f>
        <v>1.1290000000000009</v>
      </c>
      <c r="G17" s="4">
        <f t="shared" si="0"/>
        <v>5.1116666666666672</v>
      </c>
      <c r="H17" s="4">
        <f t="shared" si="1"/>
        <v>1.0600000000000007</v>
      </c>
    </row>
    <row r="18" spans="1:8" x14ac:dyDescent="0.25">
      <c r="A18" s="3">
        <v>37955</v>
      </c>
      <c r="B18" s="44">
        <v>2.1499999999999995</v>
      </c>
      <c r="C18" s="44">
        <v>7.0720000000000001</v>
      </c>
      <c r="D18" s="44">
        <v>2.9729999999999999</v>
      </c>
      <c r="E18" s="4">
        <f>CCB_Merrente[[#This Row],[Udlånsrente, husholdninger]]-CCB_Merrente[[#This Row],[Nationalbankens ledende pengepolitiske rente]]</f>
        <v>4.9220000000000006</v>
      </c>
      <c r="F18" s="4">
        <f>CCB_Merrente[[#This Row],[Udlånsrente, erhverv]]-CCB_Merrente[[#This Row],[Nationalbankens ledende pengepolitiske rente]]</f>
        <v>0.8230000000000004</v>
      </c>
      <c r="G18" s="4">
        <f t="shared" si="0"/>
        <v>5.0260000000000007</v>
      </c>
      <c r="H18" s="4">
        <f t="shared" si="1"/>
        <v>0.95666666666666744</v>
      </c>
    </row>
    <row r="19" spans="1:8" x14ac:dyDescent="0.25">
      <c r="A19" s="3">
        <v>37986</v>
      </c>
      <c r="B19" s="44">
        <v>2.1499999999999995</v>
      </c>
      <c r="C19" s="44">
        <v>6.94</v>
      </c>
      <c r="D19" s="44">
        <v>3.246</v>
      </c>
      <c r="E19" s="4">
        <f>CCB_Merrente[[#This Row],[Udlånsrente, husholdninger]]-CCB_Merrente[[#This Row],[Nationalbankens ledende pengepolitiske rente]]</f>
        <v>4.7900000000000009</v>
      </c>
      <c r="F19" s="4">
        <f>CCB_Merrente[[#This Row],[Udlånsrente, erhverv]]-CCB_Merrente[[#This Row],[Nationalbankens ledende pengepolitiske rente]]</f>
        <v>1.0960000000000005</v>
      </c>
      <c r="G19" s="4">
        <f t="shared" si="0"/>
        <v>4.865333333333334</v>
      </c>
      <c r="H19" s="4">
        <f t="shared" si="1"/>
        <v>1.0160000000000007</v>
      </c>
    </row>
    <row r="20" spans="1:8" x14ac:dyDescent="0.25">
      <c r="A20" s="3">
        <v>38017</v>
      </c>
      <c r="B20" s="44">
        <v>2.1499999999999995</v>
      </c>
      <c r="C20" s="44">
        <v>6.6619999999999999</v>
      </c>
      <c r="D20" s="44">
        <v>3.0939999999999999</v>
      </c>
      <c r="E20" s="4">
        <f>CCB_Merrente[[#This Row],[Udlånsrente, husholdninger]]-CCB_Merrente[[#This Row],[Nationalbankens ledende pengepolitiske rente]]</f>
        <v>4.5120000000000005</v>
      </c>
      <c r="F20" s="4">
        <f>CCB_Merrente[[#This Row],[Udlånsrente, erhverv]]-CCB_Merrente[[#This Row],[Nationalbankens ledende pengepolitiske rente]]</f>
        <v>0.94400000000000039</v>
      </c>
      <c r="G20" s="4">
        <f t="shared" si="0"/>
        <v>4.7413333333333343</v>
      </c>
      <c r="H20" s="4">
        <f t="shared" si="1"/>
        <v>0.95433333333333381</v>
      </c>
    </row>
    <row r="21" spans="1:8" x14ac:dyDescent="0.25">
      <c r="A21" s="3">
        <v>38046</v>
      </c>
      <c r="B21" s="44">
        <v>2.1499999999999995</v>
      </c>
      <c r="C21" s="44">
        <v>7.024</v>
      </c>
      <c r="D21" s="44">
        <v>3.0569999999999999</v>
      </c>
      <c r="E21" s="4">
        <f>CCB_Merrente[[#This Row],[Udlånsrente, husholdninger]]-CCB_Merrente[[#This Row],[Nationalbankens ledende pengepolitiske rente]]</f>
        <v>4.8740000000000006</v>
      </c>
      <c r="F21" s="4">
        <f>CCB_Merrente[[#This Row],[Udlånsrente, erhverv]]-CCB_Merrente[[#This Row],[Nationalbankens ledende pengepolitiske rente]]</f>
        <v>0.90700000000000047</v>
      </c>
      <c r="G21" s="4">
        <f t="shared" si="0"/>
        <v>4.7253333333333343</v>
      </c>
      <c r="H21" s="4">
        <f t="shared" si="1"/>
        <v>0.98233333333333384</v>
      </c>
    </row>
    <row r="22" spans="1:8" x14ac:dyDescent="0.25">
      <c r="A22" s="3">
        <v>38077</v>
      </c>
      <c r="B22" s="44">
        <v>2.149999999999999</v>
      </c>
      <c r="C22" s="44">
        <v>6.8319999999999999</v>
      </c>
      <c r="D22" s="44">
        <v>3.3140000000000001</v>
      </c>
      <c r="E22" s="4">
        <f>CCB_Merrente[[#This Row],[Udlånsrente, husholdninger]]-CCB_Merrente[[#This Row],[Nationalbankens ledende pengepolitiske rente]]</f>
        <v>4.6820000000000004</v>
      </c>
      <c r="F22" s="4">
        <f>CCB_Merrente[[#This Row],[Udlånsrente, erhverv]]-CCB_Merrente[[#This Row],[Nationalbankens ledende pengepolitiske rente]]</f>
        <v>1.164000000000001</v>
      </c>
      <c r="G22" s="4">
        <f t="shared" si="0"/>
        <v>4.6893333333333338</v>
      </c>
      <c r="H22" s="4">
        <f t="shared" si="1"/>
        <v>1.0050000000000006</v>
      </c>
    </row>
    <row r="23" spans="1:8" x14ac:dyDescent="0.25">
      <c r="A23" s="3">
        <v>38107</v>
      </c>
      <c r="B23" s="44">
        <v>2.1499999999999995</v>
      </c>
      <c r="C23" s="44">
        <v>6.4660000000000002</v>
      </c>
      <c r="D23" s="44">
        <v>3.11</v>
      </c>
      <c r="E23" s="4">
        <f>CCB_Merrente[[#This Row],[Udlånsrente, husholdninger]]-CCB_Merrente[[#This Row],[Nationalbankens ledende pengepolitiske rente]]</f>
        <v>4.3160000000000007</v>
      </c>
      <c r="F23" s="4">
        <f>CCB_Merrente[[#This Row],[Udlånsrente, erhverv]]-CCB_Merrente[[#This Row],[Nationalbankens ledende pengepolitiske rente]]</f>
        <v>0.96000000000000041</v>
      </c>
      <c r="G23" s="4">
        <f t="shared" si="0"/>
        <v>4.6240000000000006</v>
      </c>
      <c r="H23" s="4">
        <f t="shared" si="1"/>
        <v>1.010333333333334</v>
      </c>
    </row>
    <row r="24" spans="1:8" x14ac:dyDescent="0.25">
      <c r="A24" s="3">
        <v>38138</v>
      </c>
      <c r="B24" s="44">
        <v>2.1499999999999995</v>
      </c>
      <c r="C24" s="44">
        <v>6.665</v>
      </c>
      <c r="D24" s="44">
        <v>3.28</v>
      </c>
      <c r="E24" s="4">
        <f>CCB_Merrente[[#This Row],[Udlånsrente, husholdninger]]-CCB_Merrente[[#This Row],[Nationalbankens ledende pengepolitiske rente]]</f>
        <v>4.5150000000000006</v>
      </c>
      <c r="F24" s="4">
        <f>CCB_Merrente[[#This Row],[Udlånsrente, erhverv]]-CCB_Merrente[[#This Row],[Nationalbankens ledende pengepolitiske rente]]</f>
        <v>1.1300000000000003</v>
      </c>
      <c r="G24" s="4">
        <f t="shared" si="0"/>
        <v>4.5043333333333342</v>
      </c>
      <c r="H24" s="4">
        <f t="shared" si="1"/>
        <v>1.0846666666666673</v>
      </c>
    </row>
    <row r="25" spans="1:8" x14ac:dyDescent="0.25">
      <c r="A25" s="3">
        <v>38168</v>
      </c>
      <c r="B25" s="44">
        <v>2.149999999999999</v>
      </c>
      <c r="C25" s="44">
        <v>6.55</v>
      </c>
      <c r="D25" s="44">
        <v>3.379</v>
      </c>
      <c r="E25" s="4">
        <f>CCB_Merrente[[#This Row],[Udlånsrente, husholdninger]]-CCB_Merrente[[#This Row],[Nationalbankens ledende pengepolitiske rente]]</f>
        <v>4.4000000000000004</v>
      </c>
      <c r="F25" s="4">
        <f>CCB_Merrente[[#This Row],[Udlånsrente, erhverv]]-CCB_Merrente[[#This Row],[Nationalbankens ledende pengepolitiske rente]]</f>
        <v>1.229000000000001</v>
      </c>
      <c r="G25" s="4">
        <f t="shared" si="0"/>
        <v>4.4103333333333339</v>
      </c>
      <c r="H25" s="4">
        <f t="shared" si="1"/>
        <v>1.1063333333333338</v>
      </c>
    </row>
    <row r="26" spans="1:8" x14ac:dyDescent="0.25">
      <c r="A26" s="3">
        <v>38199</v>
      </c>
      <c r="B26" s="44">
        <v>2.149999999999999</v>
      </c>
      <c r="C26" s="44">
        <v>6.1829999999999998</v>
      </c>
      <c r="D26" s="44">
        <v>3.145</v>
      </c>
      <c r="E26" s="4">
        <f>CCB_Merrente[[#This Row],[Udlånsrente, husholdninger]]-CCB_Merrente[[#This Row],[Nationalbankens ledende pengepolitiske rente]]</f>
        <v>4.0330000000000013</v>
      </c>
      <c r="F26" s="4">
        <f>CCB_Merrente[[#This Row],[Udlånsrente, erhverv]]-CCB_Merrente[[#This Row],[Nationalbankens ledende pengepolitiske rente]]</f>
        <v>0.99500000000000099</v>
      </c>
      <c r="G26" s="4">
        <f t="shared" si="0"/>
        <v>4.3160000000000007</v>
      </c>
      <c r="H26" s="4">
        <f t="shared" si="1"/>
        <v>1.1180000000000008</v>
      </c>
    </row>
    <row r="27" spans="1:8" x14ac:dyDescent="0.25">
      <c r="A27" s="3">
        <v>38230</v>
      </c>
      <c r="B27" s="44">
        <v>2.149999999999999</v>
      </c>
      <c r="C27" s="44">
        <v>6.38</v>
      </c>
      <c r="D27" s="44">
        <v>3.2440000000000002</v>
      </c>
      <c r="E27" s="4">
        <f>CCB_Merrente[[#This Row],[Udlånsrente, husholdninger]]-CCB_Merrente[[#This Row],[Nationalbankens ledende pengepolitiske rente]]</f>
        <v>4.2300000000000004</v>
      </c>
      <c r="F27" s="4">
        <f>CCB_Merrente[[#This Row],[Udlånsrente, erhverv]]-CCB_Merrente[[#This Row],[Nationalbankens ledende pengepolitiske rente]]</f>
        <v>1.0940000000000012</v>
      </c>
      <c r="G27" s="4">
        <f t="shared" si="0"/>
        <v>4.221000000000001</v>
      </c>
      <c r="H27" s="4">
        <f t="shared" si="1"/>
        <v>1.106000000000001</v>
      </c>
    </row>
    <row r="28" spans="1:8" x14ac:dyDescent="0.25">
      <c r="A28" s="3">
        <v>38260</v>
      </c>
      <c r="B28" s="44">
        <v>2.149999999999999</v>
      </c>
      <c r="C28" s="44">
        <v>6.3460000000000001</v>
      </c>
      <c r="D28" s="44">
        <v>3.1320000000000001</v>
      </c>
      <c r="E28" s="4">
        <f>CCB_Merrente[[#This Row],[Udlånsrente, husholdninger]]-CCB_Merrente[[#This Row],[Nationalbankens ledende pengepolitiske rente]]</f>
        <v>4.1960000000000015</v>
      </c>
      <c r="F28" s="4">
        <f>CCB_Merrente[[#This Row],[Udlånsrente, erhverv]]-CCB_Merrente[[#This Row],[Nationalbankens ledende pengepolitiske rente]]</f>
        <v>0.98200000000000109</v>
      </c>
      <c r="G28" s="4">
        <f t="shared" si="0"/>
        <v>4.1530000000000014</v>
      </c>
      <c r="H28" s="4">
        <f t="shared" si="1"/>
        <v>1.0236666666666678</v>
      </c>
    </row>
    <row r="29" spans="1:8" x14ac:dyDescent="0.25">
      <c r="A29" s="3">
        <v>38291</v>
      </c>
      <c r="B29" s="44">
        <v>2.1499999999999995</v>
      </c>
      <c r="C29" s="44">
        <v>6.0540000000000003</v>
      </c>
      <c r="D29" s="44">
        <v>3.2490000000000001</v>
      </c>
      <c r="E29" s="4">
        <f>CCB_Merrente[[#This Row],[Udlånsrente, husholdninger]]-CCB_Merrente[[#This Row],[Nationalbankens ledende pengepolitiske rente]]</f>
        <v>3.9040000000000008</v>
      </c>
      <c r="F29" s="4">
        <f>CCB_Merrente[[#This Row],[Udlånsrente, erhverv]]-CCB_Merrente[[#This Row],[Nationalbankens ledende pengepolitiske rente]]</f>
        <v>1.0990000000000006</v>
      </c>
      <c r="G29" s="4">
        <f t="shared" si="0"/>
        <v>4.1100000000000003</v>
      </c>
      <c r="H29" s="4">
        <f t="shared" si="1"/>
        <v>1.0583333333333342</v>
      </c>
    </row>
    <row r="30" spans="1:8" x14ac:dyDescent="0.25">
      <c r="A30" s="3">
        <v>38321</v>
      </c>
      <c r="B30" s="44">
        <v>2.149999999999999</v>
      </c>
      <c r="C30" s="44">
        <v>6.2709999999999999</v>
      </c>
      <c r="D30" s="44">
        <v>3.0739999999999998</v>
      </c>
      <c r="E30" s="4">
        <f>CCB_Merrente[[#This Row],[Udlånsrente, husholdninger]]-CCB_Merrente[[#This Row],[Nationalbankens ledende pengepolitiske rente]]</f>
        <v>4.1210000000000004</v>
      </c>
      <c r="F30" s="4">
        <f>CCB_Merrente[[#This Row],[Udlånsrente, erhverv]]-CCB_Merrente[[#This Row],[Nationalbankens ledende pengepolitiske rente]]</f>
        <v>0.92400000000000082</v>
      </c>
      <c r="G30" s="4">
        <f t="shared" si="0"/>
        <v>4.073666666666667</v>
      </c>
      <c r="H30" s="4">
        <f t="shared" si="1"/>
        <v>1.0016666666666676</v>
      </c>
    </row>
    <row r="31" spans="1:8" x14ac:dyDescent="0.25">
      <c r="A31" s="3">
        <v>38352</v>
      </c>
      <c r="B31" s="44">
        <v>2.1499999999999995</v>
      </c>
      <c r="C31" s="44">
        <v>5.98</v>
      </c>
      <c r="D31" s="44">
        <v>3.1819999999999999</v>
      </c>
      <c r="E31" s="4">
        <f>CCB_Merrente[[#This Row],[Udlånsrente, husholdninger]]-CCB_Merrente[[#This Row],[Nationalbankens ledende pengepolitiske rente]]</f>
        <v>3.830000000000001</v>
      </c>
      <c r="F31" s="4">
        <f>CCB_Merrente[[#This Row],[Udlånsrente, erhverv]]-CCB_Merrente[[#This Row],[Nationalbankens ledende pengepolitiske rente]]</f>
        <v>1.0320000000000005</v>
      </c>
      <c r="G31" s="4">
        <f t="shared" si="0"/>
        <v>3.951666666666668</v>
      </c>
      <c r="H31" s="4">
        <f t="shared" si="1"/>
        <v>1.018333333333334</v>
      </c>
    </row>
    <row r="32" spans="1:8" x14ac:dyDescent="0.25">
      <c r="A32" s="3">
        <v>38383</v>
      </c>
      <c r="B32" s="44">
        <v>2.1499999999999995</v>
      </c>
      <c r="C32" s="44">
        <v>5.96</v>
      </c>
      <c r="D32" s="44">
        <v>3.0950000000000002</v>
      </c>
      <c r="E32" s="4">
        <f>CCB_Merrente[[#This Row],[Udlånsrente, husholdninger]]-CCB_Merrente[[#This Row],[Nationalbankens ledende pengepolitiske rente]]</f>
        <v>3.8100000000000005</v>
      </c>
      <c r="F32" s="4">
        <f>CCB_Merrente[[#This Row],[Udlånsrente, erhverv]]-CCB_Merrente[[#This Row],[Nationalbankens ledende pengepolitiske rente]]</f>
        <v>0.94500000000000073</v>
      </c>
      <c r="G32" s="4">
        <f t="shared" si="0"/>
        <v>3.9203333333333341</v>
      </c>
      <c r="H32" s="4">
        <f t="shared" si="1"/>
        <v>0.96700000000000064</v>
      </c>
    </row>
    <row r="33" spans="1:8" x14ac:dyDescent="0.25">
      <c r="A33" s="3">
        <v>38411</v>
      </c>
      <c r="B33" s="44">
        <v>2.1499999999999995</v>
      </c>
      <c r="C33" s="44">
        <v>6.2089999999999996</v>
      </c>
      <c r="D33" s="44">
        <v>3.1709999999999998</v>
      </c>
      <c r="E33" s="4">
        <f>CCB_Merrente[[#This Row],[Udlånsrente, husholdninger]]-CCB_Merrente[[#This Row],[Nationalbankens ledende pengepolitiske rente]]</f>
        <v>4.0590000000000002</v>
      </c>
      <c r="F33" s="4">
        <f>CCB_Merrente[[#This Row],[Udlånsrente, erhverv]]-CCB_Merrente[[#This Row],[Nationalbankens ledende pengepolitiske rente]]</f>
        <v>1.0210000000000004</v>
      </c>
      <c r="G33" s="4">
        <f t="shared" si="0"/>
        <v>3.8996666666666671</v>
      </c>
      <c r="H33" s="4">
        <f t="shared" si="1"/>
        <v>0.99933333333333385</v>
      </c>
    </row>
    <row r="34" spans="1:8" x14ac:dyDescent="0.25">
      <c r="A34" s="3">
        <v>38442</v>
      </c>
      <c r="B34" s="44">
        <v>2.1499999999999995</v>
      </c>
      <c r="C34" s="44">
        <v>6.0949999999999998</v>
      </c>
      <c r="D34" s="44">
        <v>3.2109999999999999</v>
      </c>
      <c r="E34" s="4">
        <f>CCB_Merrente[[#This Row],[Udlånsrente, husholdninger]]-CCB_Merrente[[#This Row],[Nationalbankens ledende pengepolitiske rente]]</f>
        <v>3.9450000000000003</v>
      </c>
      <c r="F34" s="4">
        <f>CCB_Merrente[[#This Row],[Udlånsrente, erhverv]]-CCB_Merrente[[#This Row],[Nationalbankens ledende pengepolitiske rente]]</f>
        <v>1.0610000000000004</v>
      </c>
      <c r="G34" s="4">
        <f t="shared" si="0"/>
        <v>3.9380000000000002</v>
      </c>
      <c r="H34" s="4">
        <f t="shared" si="1"/>
        <v>1.0090000000000006</v>
      </c>
    </row>
    <row r="35" spans="1:8" x14ac:dyDescent="0.25">
      <c r="A35" s="3">
        <v>38472</v>
      </c>
      <c r="B35" s="44">
        <v>2.1499999999999995</v>
      </c>
      <c r="C35" s="44">
        <v>6.0590000000000002</v>
      </c>
      <c r="D35" s="44">
        <v>3.05</v>
      </c>
      <c r="E35" s="4">
        <f>CCB_Merrente[[#This Row],[Udlånsrente, husholdninger]]-CCB_Merrente[[#This Row],[Nationalbankens ledende pengepolitiske rente]]</f>
        <v>3.9090000000000007</v>
      </c>
      <c r="F35" s="4">
        <f>CCB_Merrente[[#This Row],[Udlånsrente, erhverv]]-CCB_Merrente[[#This Row],[Nationalbankens ledende pengepolitiske rente]]</f>
        <v>0.90000000000000036</v>
      </c>
      <c r="G35" s="4">
        <f t="shared" si="0"/>
        <v>3.9710000000000005</v>
      </c>
      <c r="H35" s="4">
        <f t="shared" si="1"/>
        <v>0.99400000000000033</v>
      </c>
    </row>
    <row r="36" spans="1:8" x14ac:dyDescent="0.25">
      <c r="A36" s="3">
        <v>38503</v>
      </c>
      <c r="B36" s="44">
        <v>2.1499999999999995</v>
      </c>
      <c r="C36" s="44">
        <v>6.3319999999999999</v>
      </c>
      <c r="D36" s="44">
        <v>3.0369999999999999</v>
      </c>
      <c r="E36" s="4">
        <f>CCB_Merrente[[#This Row],[Udlånsrente, husholdninger]]-CCB_Merrente[[#This Row],[Nationalbankens ledende pengepolitiske rente]]</f>
        <v>4.1820000000000004</v>
      </c>
      <c r="F36" s="4">
        <f>CCB_Merrente[[#This Row],[Udlånsrente, erhverv]]-CCB_Merrente[[#This Row],[Nationalbankens ledende pengepolitiske rente]]</f>
        <v>0.88700000000000045</v>
      </c>
      <c r="G36" s="4">
        <f t="shared" si="0"/>
        <v>4.0120000000000005</v>
      </c>
      <c r="H36" s="4">
        <f t="shared" si="1"/>
        <v>0.9493333333333337</v>
      </c>
    </row>
    <row r="37" spans="1:8" x14ac:dyDescent="0.25">
      <c r="A37" s="3">
        <v>38533</v>
      </c>
      <c r="B37" s="44">
        <v>2.149999999999999</v>
      </c>
      <c r="C37" s="44">
        <v>5.9939999999999998</v>
      </c>
      <c r="D37" s="44">
        <v>3.226</v>
      </c>
      <c r="E37" s="4">
        <f>CCB_Merrente[[#This Row],[Udlånsrente, husholdninger]]-CCB_Merrente[[#This Row],[Nationalbankens ledende pengepolitiske rente]]</f>
        <v>3.8440000000000007</v>
      </c>
      <c r="F37" s="4">
        <f>CCB_Merrente[[#This Row],[Udlånsrente, erhverv]]-CCB_Merrente[[#This Row],[Nationalbankens ledende pengepolitiske rente]]</f>
        <v>1.076000000000001</v>
      </c>
      <c r="G37" s="4">
        <f t="shared" si="0"/>
        <v>3.9783333333333339</v>
      </c>
      <c r="H37" s="4">
        <f t="shared" si="1"/>
        <v>0.95433333333333392</v>
      </c>
    </row>
    <row r="38" spans="1:8" x14ac:dyDescent="0.25">
      <c r="A38" s="3">
        <v>38564</v>
      </c>
      <c r="B38" s="44">
        <v>2.1499999999999995</v>
      </c>
      <c r="C38" s="44">
        <v>5.9539999999999997</v>
      </c>
      <c r="D38" s="44">
        <v>3.1829999999999998</v>
      </c>
      <c r="E38" s="4">
        <f>CCB_Merrente[[#This Row],[Udlånsrente, husholdninger]]-CCB_Merrente[[#This Row],[Nationalbankens ledende pengepolitiske rente]]</f>
        <v>3.8040000000000003</v>
      </c>
      <c r="F38" s="4">
        <f>CCB_Merrente[[#This Row],[Udlånsrente, erhverv]]-CCB_Merrente[[#This Row],[Nationalbankens ledende pengepolitiske rente]]</f>
        <v>1.0330000000000004</v>
      </c>
      <c r="G38" s="4">
        <f t="shared" si="0"/>
        <v>3.9433333333333338</v>
      </c>
      <c r="H38" s="4">
        <f t="shared" si="1"/>
        <v>0.99866666666666726</v>
      </c>
    </row>
    <row r="39" spans="1:8" x14ac:dyDescent="0.25">
      <c r="A39" s="3">
        <v>38595</v>
      </c>
      <c r="B39" s="44">
        <v>2.149999999999999</v>
      </c>
      <c r="C39" s="44">
        <v>6.218</v>
      </c>
      <c r="D39" s="44">
        <v>2.8650000000000002</v>
      </c>
      <c r="E39" s="4">
        <f>CCB_Merrente[[#This Row],[Udlånsrente, husholdninger]]-CCB_Merrente[[#This Row],[Nationalbankens ledende pengepolitiske rente]]</f>
        <v>4.0680000000000014</v>
      </c>
      <c r="F39" s="4">
        <f>CCB_Merrente[[#This Row],[Udlånsrente, erhverv]]-CCB_Merrente[[#This Row],[Nationalbankens ledende pengepolitiske rente]]</f>
        <v>0.71500000000000119</v>
      </c>
      <c r="G39" s="4">
        <f t="shared" si="0"/>
        <v>3.9053333333333344</v>
      </c>
      <c r="H39" s="4">
        <f t="shared" si="1"/>
        <v>0.94133333333333413</v>
      </c>
    </row>
    <row r="40" spans="1:8" x14ac:dyDescent="0.25">
      <c r="A40" s="3">
        <v>38625</v>
      </c>
      <c r="B40" s="44">
        <v>2.149999999999999</v>
      </c>
      <c r="C40" s="44">
        <v>6.1449999999999996</v>
      </c>
      <c r="D40" s="44">
        <v>3.1280000000000001</v>
      </c>
      <c r="E40" s="4">
        <f>CCB_Merrente[[#This Row],[Udlånsrente, husholdninger]]-CCB_Merrente[[#This Row],[Nationalbankens ledende pengepolitiske rente]]</f>
        <v>3.9950000000000006</v>
      </c>
      <c r="F40" s="4">
        <f>CCB_Merrente[[#This Row],[Udlånsrente, erhverv]]-CCB_Merrente[[#This Row],[Nationalbankens ledende pengepolitiske rente]]</f>
        <v>0.97800000000000109</v>
      </c>
      <c r="G40" s="4">
        <f t="shared" si="0"/>
        <v>3.9556666666666676</v>
      </c>
      <c r="H40" s="4">
        <f t="shared" si="1"/>
        <v>0.90866666666666751</v>
      </c>
    </row>
    <row r="41" spans="1:8" x14ac:dyDescent="0.25">
      <c r="A41" s="3">
        <v>38656</v>
      </c>
      <c r="B41" s="44">
        <v>2.1499999999999995</v>
      </c>
      <c r="C41" s="44">
        <v>5.8559999999999999</v>
      </c>
      <c r="D41" s="44">
        <v>3.2</v>
      </c>
      <c r="E41" s="4">
        <f>CCB_Merrente[[#This Row],[Udlånsrente, husholdninger]]-CCB_Merrente[[#This Row],[Nationalbankens ledende pengepolitiske rente]]</f>
        <v>3.7060000000000004</v>
      </c>
      <c r="F41" s="4">
        <f>CCB_Merrente[[#This Row],[Udlånsrente, erhverv]]-CCB_Merrente[[#This Row],[Nationalbankens ledende pengepolitiske rente]]</f>
        <v>1.0500000000000007</v>
      </c>
      <c r="G41" s="4">
        <f t="shared" si="0"/>
        <v>3.9230000000000005</v>
      </c>
      <c r="H41" s="4">
        <f t="shared" si="1"/>
        <v>0.91433333333333433</v>
      </c>
    </row>
    <row r="42" spans="1:8" x14ac:dyDescent="0.25">
      <c r="A42" s="3">
        <v>38686</v>
      </c>
      <c r="B42" s="44">
        <v>2.149999999999999</v>
      </c>
      <c r="C42" s="44">
        <v>6.1159999999999997</v>
      </c>
      <c r="D42" s="44">
        <v>2.9969999999999999</v>
      </c>
      <c r="E42" s="4">
        <f>CCB_Merrente[[#This Row],[Udlånsrente, husholdninger]]-CCB_Merrente[[#This Row],[Nationalbankens ledende pengepolitiske rente]]</f>
        <v>3.9660000000000006</v>
      </c>
      <c r="F42" s="4">
        <f>CCB_Merrente[[#This Row],[Udlånsrente, erhverv]]-CCB_Merrente[[#This Row],[Nationalbankens ledende pengepolitiske rente]]</f>
        <v>0.84700000000000086</v>
      </c>
      <c r="G42" s="4">
        <f t="shared" si="0"/>
        <v>3.8890000000000007</v>
      </c>
      <c r="H42" s="4">
        <f t="shared" si="1"/>
        <v>0.95833333333333426</v>
      </c>
    </row>
    <row r="43" spans="1:8" x14ac:dyDescent="0.25">
      <c r="A43" s="3">
        <v>38717</v>
      </c>
      <c r="B43" s="44">
        <v>2.3880952380952372</v>
      </c>
      <c r="C43" s="44">
        <v>5.9349999999999996</v>
      </c>
      <c r="D43" s="44">
        <v>3.3290000000000002</v>
      </c>
      <c r="E43" s="4">
        <f>CCB_Merrente[[#This Row],[Udlånsrente, husholdninger]]-CCB_Merrente[[#This Row],[Nationalbankens ledende pengepolitiske rente]]</f>
        <v>3.5469047619047624</v>
      </c>
      <c r="F43" s="4">
        <f>CCB_Merrente[[#This Row],[Udlånsrente, erhverv]]-CCB_Merrente[[#This Row],[Nationalbankens ledende pengepolitiske rente]]</f>
        <v>0.94090476190476302</v>
      </c>
      <c r="G43" s="4">
        <f t="shared" si="0"/>
        <v>3.7396349206349213</v>
      </c>
      <c r="H43" s="4">
        <f t="shared" si="1"/>
        <v>0.9459682539682549</v>
      </c>
    </row>
    <row r="44" spans="1:8" x14ac:dyDescent="0.25">
      <c r="A44" s="3">
        <v>38748</v>
      </c>
      <c r="B44" s="44">
        <v>2.399999999999999</v>
      </c>
      <c r="C44" s="44">
        <v>5.8490000000000002</v>
      </c>
      <c r="D44" s="44">
        <v>3.53</v>
      </c>
      <c r="E44" s="4">
        <f>CCB_Merrente[[#This Row],[Udlånsrente, husholdninger]]-CCB_Merrente[[#This Row],[Nationalbankens ledende pengepolitiske rente]]</f>
        <v>3.4490000000000012</v>
      </c>
      <c r="F44" s="4">
        <f>CCB_Merrente[[#This Row],[Udlånsrente, erhverv]]-CCB_Merrente[[#This Row],[Nationalbankens ledende pengepolitiske rente]]</f>
        <v>1.1300000000000008</v>
      </c>
      <c r="G44" s="4">
        <f t="shared" si="0"/>
        <v>3.6539682539682548</v>
      </c>
      <c r="H44" s="4">
        <f t="shared" si="1"/>
        <v>0.97263492063492152</v>
      </c>
    </row>
    <row r="45" spans="1:8" x14ac:dyDescent="0.25">
      <c r="A45" s="3">
        <v>38776</v>
      </c>
      <c r="B45" s="44">
        <v>2.44</v>
      </c>
      <c r="C45" s="44">
        <v>6.0919999999999996</v>
      </c>
      <c r="D45" s="44">
        <v>3.2309999999999999</v>
      </c>
      <c r="E45" s="4">
        <f>CCB_Merrente[[#This Row],[Udlånsrente, husholdninger]]-CCB_Merrente[[#This Row],[Nationalbankens ledende pengepolitiske rente]]</f>
        <v>3.6519999999999997</v>
      </c>
      <c r="F45" s="4">
        <f>CCB_Merrente[[#This Row],[Udlånsrente, erhverv]]-CCB_Merrente[[#This Row],[Nationalbankens ledende pengepolitiske rente]]</f>
        <v>0.79099999999999993</v>
      </c>
      <c r="G45" s="4">
        <f t="shared" si="0"/>
        <v>3.5493015873015881</v>
      </c>
      <c r="H45" s="4">
        <f t="shared" si="1"/>
        <v>0.95396825396825458</v>
      </c>
    </row>
    <row r="46" spans="1:8" x14ac:dyDescent="0.25">
      <c r="A46" s="3">
        <v>38807</v>
      </c>
      <c r="B46" s="44">
        <v>2.7282608695652173</v>
      </c>
      <c r="C46" s="44">
        <v>6.1890000000000001</v>
      </c>
      <c r="D46" s="44">
        <v>3.9350000000000001</v>
      </c>
      <c r="E46" s="4">
        <f>CCB_Merrente[[#This Row],[Udlånsrente, husholdninger]]-CCB_Merrente[[#This Row],[Nationalbankens ledende pengepolitiske rente]]</f>
        <v>3.4607391304347828</v>
      </c>
      <c r="F46" s="4">
        <f>CCB_Merrente[[#This Row],[Udlånsrente, erhverv]]-CCB_Merrente[[#This Row],[Nationalbankens ledende pengepolitiske rente]]</f>
        <v>1.2067391304347828</v>
      </c>
      <c r="G46" s="4">
        <f t="shared" si="0"/>
        <v>3.5205797101449279</v>
      </c>
      <c r="H46" s="4">
        <f t="shared" si="1"/>
        <v>1.0425797101449279</v>
      </c>
    </row>
    <row r="47" spans="1:8" x14ac:dyDescent="0.25">
      <c r="A47" s="3">
        <v>38837</v>
      </c>
      <c r="B47" s="44">
        <v>2.75</v>
      </c>
      <c r="C47" s="44">
        <v>6.1219999999999999</v>
      </c>
      <c r="D47" s="44">
        <v>3.9670000000000001</v>
      </c>
      <c r="E47" s="4">
        <f>CCB_Merrente[[#This Row],[Udlånsrente, husholdninger]]-CCB_Merrente[[#This Row],[Nationalbankens ledende pengepolitiske rente]]</f>
        <v>3.3719999999999999</v>
      </c>
      <c r="F47" s="4">
        <f>CCB_Merrente[[#This Row],[Udlånsrente, erhverv]]-CCB_Merrente[[#This Row],[Nationalbankens ledende pengepolitiske rente]]</f>
        <v>1.2170000000000001</v>
      </c>
      <c r="G47" s="4">
        <f t="shared" si="0"/>
        <v>3.4949130434782609</v>
      </c>
      <c r="H47" s="4">
        <f t="shared" si="1"/>
        <v>1.0715797101449276</v>
      </c>
    </row>
    <row r="48" spans="1:8" x14ac:dyDescent="0.25">
      <c r="A48" s="3">
        <v>38868</v>
      </c>
      <c r="B48" s="44">
        <v>2.75</v>
      </c>
      <c r="C48" s="44">
        <v>6.3140000000000001</v>
      </c>
      <c r="D48" s="44">
        <v>3.9670000000000001</v>
      </c>
      <c r="E48" s="4">
        <f>CCB_Merrente[[#This Row],[Udlånsrente, husholdninger]]-CCB_Merrente[[#This Row],[Nationalbankens ledende pengepolitiske rente]]</f>
        <v>3.5640000000000001</v>
      </c>
      <c r="F48" s="4">
        <f>CCB_Merrente[[#This Row],[Udlånsrente, erhverv]]-CCB_Merrente[[#This Row],[Nationalbankens ledende pengepolitiske rente]]</f>
        <v>1.2170000000000001</v>
      </c>
      <c r="G48" s="4">
        <f t="shared" si="0"/>
        <v>3.4655797101449277</v>
      </c>
      <c r="H48" s="4">
        <f t="shared" si="1"/>
        <v>1.2135797101449277</v>
      </c>
    </row>
    <row r="49" spans="1:8" x14ac:dyDescent="0.25">
      <c r="A49" s="3">
        <v>38898</v>
      </c>
      <c r="B49" s="44">
        <v>2.9404761904761907</v>
      </c>
      <c r="C49" s="44">
        <v>6.4370000000000003</v>
      </c>
      <c r="D49" s="44">
        <v>4.0419999999999998</v>
      </c>
      <c r="E49" s="4">
        <f>CCB_Merrente[[#This Row],[Udlånsrente, husholdninger]]-CCB_Merrente[[#This Row],[Nationalbankens ledende pengepolitiske rente]]</f>
        <v>3.4965238095238096</v>
      </c>
      <c r="F49" s="4">
        <f>CCB_Merrente[[#This Row],[Udlånsrente, erhverv]]-CCB_Merrente[[#This Row],[Nationalbankens ledende pengepolitiske rente]]</f>
        <v>1.1015238095238091</v>
      </c>
      <c r="G49" s="4">
        <f t="shared" si="0"/>
        <v>3.4775079365079367</v>
      </c>
      <c r="H49" s="4">
        <f t="shared" si="1"/>
        <v>1.1785079365079365</v>
      </c>
    </row>
    <row r="50" spans="1:8" x14ac:dyDescent="0.25">
      <c r="A50" s="3">
        <v>38929</v>
      </c>
      <c r="B50" s="44">
        <v>3</v>
      </c>
      <c r="C50" s="44">
        <v>6.298</v>
      </c>
      <c r="D50" s="44">
        <v>4.2370000000000001</v>
      </c>
      <c r="E50" s="4">
        <f>CCB_Merrente[[#This Row],[Udlånsrente, husholdninger]]-CCB_Merrente[[#This Row],[Nationalbankens ledende pengepolitiske rente]]</f>
        <v>3.298</v>
      </c>
      <c r="F50" s="4">
        <f>CCB_Merrente[[#This Row],[Udlånsrente, erhverv]]-CCB_Merrente[[#This Row],[Nationalbankens ledende pengepolitiske rente]]</f>
        <v>1.2370000000000001</v>
      </c>
      <c r="G50" s="4">
        <f t="shared" si="0"/>
        <v>3.45284126984127</v>
      </c>
      <c r="H50" s="4">
        <f t="shared" si="1"/>
        <v>1.1851746031746031</v>
      </c>
    </row>
    <row r="51" spans="1:8" x14ac:dyDescent="0.25">
      <c r="A51" s="3">
        <v>38960</v>
      </c>
      <c r="B51" s="44">
        <v>3.2173913043478262</v>
      </c>
      <c r="C51" s="44">
        <v>6.7720000000000002</v>
      </c>
      <c r="D51" s="44">
        <v>4.274</v>
      </c>
      <c r="E51" s="4">
        <f>CCB_Merrente[[#This Row],[Udlånsrente, husholdninger]]-CCB_Merrente[[#This Row],[Nationalbankens ledende pengepolitiske rente]]</f>
        <v>3.5546086956521741</v>
      </c>
      <c r="F51" s="4">
        <f>CCB_Merrente[[#This Row],[Udlånsrente, erhverv]]-CCB_Merrente[[#This Row],[Nationalbankens ledende pengepolitiske rente]]</f>
        <v>1.0566086956521739</v>
      </c>
      <c r="G51" s="4">
        <f t="shared" si="0"/>
        <v>3.4497108350586614</v>
      </c>
      <c r="H51" s="4">
        <f t="shared" si="1"/>
        <v>1.1317108350586611</v>
      </c>
    </row>
    <row r="52" spans="1:8" x14ac:dyDescent="0.25">
      <c r="A52" s="3">
        <v>38990</v>
      </c>
      <c r="B52" s="44">
        <v>3.25</v>
      </c>
      <c r="C52" s="44">
        <v>6.835</v>
      </c>
      <c r="D52" s="44">
        <v>4.5430000000000001</v>
      </c>
      <c r="E52" s="4">
        <f>CCB_Merrente[[#This Row],[Udlånsrente, husholdninger]]-CCB_Merrente[[#This Row],[Nationalbankens ledende pengepolitiske rente]]</f>
        <v>3.585</v>
      </c>
      <c r="F52" s="4">
        <f>CCB_Merrente[[#This Row],[Udlånsrente, erhverv]]-CCB_Merrente[[#This Row],[Nationalbankens ledende pengepolitiske rente]]</f>
        <v>1.2930000000000001</v>
      </c>
      <c r="G52" s="4">
        <f t="shared" si="0"/>
        <v>3.4792028985507244</v>
      </c>
      <c r="H52" s="4">
        <f t="shared" si="1"/>
        <v>1.1955362318840581</v>
      </c>
    </row>
    <row r="53" spans="1:8" x14ac:dyDescent="0.25">
      <c r="A53" s="3">
        <v>39021</v>
      </c>
      <c r="B53" s="44">
        <v>3.4545454545454546</v>
      </c>
      <c r="C53" s="44">
        <v>6.7549999999999999</v>
      </c>
      <c r="D53" s="44">
        <v>4.6020000000000003</v>
      </c>
      <c r="E53" s="4">
        <f>CCB_Merrente[[#This Row],[Udlånsrente, husholdninger]]-CCB_Merrente[[#This Row],[Nationalbankens ledende pengepolitiske rente]]</f>
        <v>3.3004545454545453</v>
      </c>
      <c r="F53" s="4">
        <f>CCB_Merrente[[#This Row],[Udlånsrente, erhverv]]-CCB_Merrente[[#This Row],[Nationalbankens ledende pengepolitiske rente]]</f>
        <v>1.1474545454545457</v>
      </c>
      <c r="G53" s="4">
        <f t="shared" si="0"/>
        <v>3.4800210803689064</v>
      </c>
      <c r="H53" s="4">
        <f t="shared" si="1"/>
        <v>1.1656877470355733</v>
      </c>
    </row>
    <row r="54" spans="1:8" x14ac:dyDescent="0.25">
      <c r="A54" s="3">
        <v>39051</v>
      </c>
      <c r="B54" s="44">
        <v>3.5</v>
      </c>
      <c r="C54" s="44">
        <v>6.9669999999999996</v>
      </c>
      <c r="D54" s="44">
        <v>4.6420000000000003</v>
      </c>
      <c r="E54" s="4">
        <f>CCB_Merrente[[#This Row],[Udlånsrente, husholdninger]]-CCB_Merrente[[#This Row],[Nationalbankens ledende pengepolitiske rente]]</f>
        <v>3.4669999999999996</v>
      </c>
      <c r="F54" s="4">
        <f>CCB_Merrente[[#This Row],[Udlånsrente, erhverv]]-CCB_Merrente[[#This Row],[Nationalbankens ledende pengepolitiske rente]]</f>
        <v>1.1420000000000003</v>
      </c>
      <c r="G54" s="4">
        <f t="shared" si="0"/>
        <v>3.4508181818181818</v>
      </c>
      <c r="H54" s="4">
        <f t="shared" si="1"/>
        <v>1.1941515151515154</v>
      </c>
    </row>
    <row r="55" spans="1:8" x14ac:dyDescent="0.25">
      <c r="A55" s="3">
        <v>39082</v>
      </c>
      <c r="B55" s="44">
        <v>3.6842105263157894</v>
      </c>
      <c r="C55" s="44">
        <v>6.7489999999999997</v>
      </c>
      <c r="D55" s="44">
        <v>4.8920000000000003</v>
      </c>
      <c r="E55" s="4">
        <f>CCB_Merrente[[#This Row],[Udlånsrente, husholdninger]]-CCB_Merrente[[#This Row],[Nationalbankens ledende pengepolitiske rente]]</f>
        <v>3.0647894736842103</v>
      </c>
      <c r="F55" s="4">
        <f>CCB_Merrente[[#This Row],[Udlånsrente, erhverv]]-CCB_Merrente[[#This Row],[Nationalbankens ledende pengepolitiske rente]]</f>
        <v>1.207789473684211</v>
      </c>
      <c r="G55" s="4">
        <f t="shared" si="0"/>
        <v>3.2774146730462519</v>
      </c>
      <c r="H55" s="4">
        <f t="shared" si="1"/>
        <v>1.1657480063795858</v>
      </c>
    </row>
    <row r="56" spans="1:8" x14ac:dyDescent="0.25">
      <c r="A56" s="3">
        <v>39113</v>
      </c>
      <c r="B56" s="44">
        <v>3.75</v>
      </c>
      <c r="C56" s="44">
        <v>6.9210000000000003</v>
      </c>
      <c r="D56" s="44">
        <v>4.9809999999999999</v>
      </c>
      <c r="E56" s="4">
        <f>CCB_Merrente[[#This Row],[Udlånsrente, husholdninger]]-CCB_Merrente[[#This Row],[Nationalbankens ledende pengepolitiske rente]]</f>
        <v>3.1710000000000003</v>
      </c>
      <c r="F56" s="4">
        <f>CCB_Merrente[[#This Row],[Udlånsrente, erhverv]]-CCB_Merrente[[#This Row],[Nationalbankens ledende pengepolitiske rente]]</f>
        <v>1.2309999999999999</v>
      </c>
      <c r="G56" s="4">
        <f t="shared" si="0"/>
        <v>3.2342631578947363</v>
      </c>
      <c r="H56" s="4">
        <f t="shared" si="1"/>
        <v>1.1935964912280703</v>
      </c>
    </row>
    <row r="57" spans="1:8" x14ac:dyDescent="0.25">
      <c r="A57" s="3">
        <v>39141</v>
      </c>
      <c r="B57" s="44">
        <v>3.75</v>
      </c>
      <c r="C57" s="44">
        <v>7.0339999999999998</v>
      </c>
      <c r="D57" s="44">
        <v>5.0140000000000002</v>
      </c>
      <c r="E57" s="4">
        <f>CCB_Merrente[[#This Row],[Udlånsrente, husholdninger]]-CCB_Merrente[[#This Row],[Nationalbankens ledende pengepolitiske rente]]</f>
        <v>3.2839999999999998</v>
      </c>
      <c r="F57" s="4">
        <f>CCB_Merrente[[#This Row],[Udlånsrente, erhverv]]-CCB_Merrente[[#This Row],[Nationalbankens ledende pengepolitiske rente]]</f>
        <v>1.2640000000000002</v>
      </c>
      <c r="G57" s="4">
        <f t="shared" si="0"/>
        <v>3.1732631578947363</v>
      </c>
      <c r="H57" s="4">
        <f t="shared" si="1"/>
        <v>1.234263157894737</v>
      </c>
    </row>
    <row r="58" spans="1:8" x14ac:dyDescent="0.25">
      <c r="A58" s="3">
        <v>39172</v>
      </c>
      <c r="B58" s="44">
        <v>3.9318181818181817</v>
      </c>
      <c r="C58" s="44">
        <v>6.9489999999999998</v>
      </c>
      <c r="D58" s="44">
        <v>5.0819999999999999</v>
      </c>
      <c r="E58" s="4">
        <f>CCB_Merrente[[#This Row],[Udlånsrente, husholdninger]]-CCB_Merrente[[#This Row],[Nationalbankens ledende pengepolitiske rente]]</f>
        <v>3.0171818181818182</v>
      </c>
      <c r="F58" s="4">
        <f>CCB_Merrente[[#This Row],[Udlånsrente, erhverv]]-CCB_Merrente[[#This Row],[Nationalbankens ledende pengepolitiske rente]]</f>
        <v>1.1501818181818182</v>
      </c>
      <c r="G58" s="4">
        <f t="shared" si="0"/>
        <v>3.1573939393939394</v>
      </c>
      <c r="H58" s="4">
        <f t="shared" si="1"/>
        <v>1.2150606060606062</v>
      </c>
    </row>
    <row r="59" spans="1:8" x14ac:dyDescent="0.25">
      <c r="A59" s="3">
        <v>39202</v>
      </c>
      <c r="B59" s="44">
        <v>4</v>
      </c>
      <c r="C59" s="44">
        <v>7.0439999999999996</v>
      </c>
      <c r="D59" s="44">
        <v>5.35</v>
      </c>
      <c r="E59" s="4">
        <f>CCB_Merrente[[#This Row],[Udlånsrente, husholdninger]]-CCB_Merrente[[#This Row],[Nationalbankens ledende pengepolitiske rente]]</f>
        <v>3.0439999999999996</v>
      </c>
      <c r="F59" s="4">
        <f>CCB_Merrente[[#This Row],[Udlånsrente, erhverv]]-CCB_Merrente[[#This Row],[Nationalbankens ledende pengepolitiske rente]]</f>
        <v>1.3499999999999996</v>
      </c>
      <c r="G59" s="4">
        <f t="shared" si="0"/>
        <v>3.1150606060606059</v>
      </c>
      <c r="H59" s="4">
        <f t="shared" si="1"/>
        <v>1.2547272727272727</v>
      </c>
    </row>
    <row r="60" spans="1:8" x14ac:dyDescent="0.25">
      <c r="A60" s="3">
        <v>39233</v>
      </c>
      <c r="B60" s="44">
        <v>4</v>
      </c>
      <c r="C60" s="44">
        <v>7.1470000000000002</v>
      </c>
      <c r="D60" s="44">
        <v>5.1070000000000002</v>
      </c>
      <c r="E60" s="4">
        <f>CCB_Merrente[[#This Row],[Udlånsrente, husholdninger]]-CCB_Merrente[[#This Row],[Nationalbankens ledende pengepolitiske rente]]</f>
        <v>3.1470000000000002</v>
      </c>
      <c r="F60" s="4">
        <f>CCB_Merrente[[#This Row],[Udlånsrente, erhverv]]-CCB_Merrente[[#This Row],[Nationalbankens ledende pengepolitiske rente]]</f>
        <v>1.1070000000000002</v>
      </c>
      <c r="G60" s="4">
        <f t="shared" si="0"/>
        <v>3.0693939393939389</v>
      </c>
      <c r="H60" s="4">
        <f t="shared" si="1"/>
        <v>1.2023939393939393</v>
      </c>
    </row>
    <row r="61" spans="1:8" x14ac:dyDescent="0.25">
      <c r="A61" s="3">
        <v>39263</v>
      </c>
      <c r="B61" s="44">
        <v>4.2125000000000004</v>
      </c>
      <c r="C61" s="44">
        <v>7.47</v>
      </c>
      <c r="D61" s="44">
        <v>5.5140000000000002</v>
      </c>
      <c r="E61" s="4">
        <f>CCB_Merrente[[#This Row],[Udlånsrente, husholdninger]]-CCB_Merrente[[#This Row],[Nationalbankens ledende pengepolitiske rente]]</f>
        <v>3.2574999999999994</v>
      </c>
      <c r="F61" s="4">
        <f>CCB_Merrente[[#This Row],[Udlånsrente, erhverv]]-CCB_Merrente[[#This Row],[Nationalbankens ledende pengepolitiske rente]]</f>
        <v>1.3014999999999999</v>
      </c>
      <c r="G61" s="4">
        <f t="shared" si="0"/>
        <v>3.1494999999999997</v>
      </c>
      <c r="H61" s="4">
        <f t="shared" si="1"/>
        <v>1.2528333333333332</v>
      </c>
    </row>
    <row r="62" spans="1:8" x14ac:dyDescent="0.25">
      <c r="A62" s="3">
        <v>39294</v>
      </c>
      <c r="B62" s="44">
        <v>4.25</v>
      </c>
      <c r="C62" s="44">
        <v>7.3410000000000002</v>
      </c>
      <c r="D62" s="44">
        <v>5.5839999999999996</v>
      </c>
      <c r="E62" s="4">
        <f>CCB_Merrente[[#This Row],[Udlånsrente, husholdninger]]-CCB_Merrente[[#This Row],[Nationalbankens ledende pengepolitiske rente]]</f>
        <v>3.0910000000000002</v>
      </c>
      <c r="F62" s="4">
        <f>CCB_Merrente[[#This Row],[Udlånsrente, erhverv]]-CCB_Merrente[[#This Row],[Nationalbankens ledende pengepolitiske rente]]</f>
        <v>1.3339999999999996</v>
      </c>
      <c r="G62" s="4">
        <f t="shared" si="0"/>
        <v>3.1651666666666665</v>
      </c>
      <c r="H62" s="4">
        <f t="shared" si="1"/>
        <v>1.2474999999999998</v>
      </c>
    </row>
    <row r="63" spans="1:8" x14ac:dyDescent="0.25">
      <c r="A63" s="3">
        <v>39325</v>
      </c>
      <c r="B63" s="44">
        <v>4.25</v>
      </c>
      <c r="C63" s="44">
        <v>7.4109999999999996</v>
      </c>
      <c r="D63" s="44">
        <v>5.6310000000000002</v>
      </c>
      <c r="E63" s="4">
        <f>CCB_Merrente[[#This Row],[Udlånsrente, husholdninger]]-CCB_Merrente[[#This Row],[Nationalbankens ledende pengepolitiske rente]]</f>
        <v>3.1609999999999996</v>
      </c>
      <c r="F63" s="4">
        <f>CCB_Merrente[[#This Row],[Udlånsrente, erhverv]]-CCB_Merrente[[#This Row],[Nationalbankens ledende pengepolitiske rente]]</f>
        <v>1.3810000000000002</v>
      </c>
      <c r="G63" s="4">
        <f t="shared" si="0"/>
        <v>3.1698333333333331</v>
      </c>
      <c r="H63" s="4">
        <f t="shared" si="1"/>
        <v>1.3388333333333333</v>
      </c>
    </row>
    <row r="64" spans="1:8" x14ac:dyDescent="0.25">
      <c r="A64" s="3">
        <v>39355</v>
      </c>
      <c r="B64" s="44">
        <v>4.25</v>
      </c>
      <c r="C64" s="44">
        <v>7.4349999999999996</v>
      </c>
      <c r="D64" s="44">
        <v>5.6280000000000001</v>
      </c>
      <c r="E64" s="4">
        <f>CCB_Merrente[[#This Row],[Udlånsrente, husholdninger]]-CCB_Merrente[[#This Row],[Nationalbankens ledende pengepolitiske rente]]</f>
        <v>3.1849999999999996</v>
      </c>
      <c r="F64" s="4">
        <f>CCB_Merrente[[#This Row],[Udlånsrente, erhverv]]-CCB_Merrente[[#This Row],[Nationalbankens ledende pengepolitiske rente]]</f>
        <v>1.3780000000000001</v>
      </c>
      <c r="G64" s="4">
        <f t="shared" si="0"/>
        <v>3.1456666666666666</v>
      </c>
      <c r="H64" s="4">
        <f t="shared" si="1"/>
        <v>1.3643333333333334</v>
      </c>
    </row>
    <row r="65" spans="1:8" x14ac:dyDescent="0.25">
      <c r="A65" s="3">
        <v>39386</v>
      </c>
      <c r="B65" s="44">
        <v>4.25</v>
      </c>
      <c r="C65" s="44">
        <v>7.4420000000000002</v>
      </c>
      <c r="D65" s="44">
        <v>5.6159999999999997</v>
      </c>
      <c r="E65" s="4">
        <f>CCB_Merrente[[#This Row],[Udlånsrente, husholdninger]]-CCB_Merrente[[#This Row],[Nationalbankens ledende pengepolitiske rente]]</f>
        <v>3.1920000000000002</v>
      </c>
      <c r="F65" s="4">
        <f>CCB_Merrente[[#This Row],[Udlånsrente, erhverv]]-CCB_Merrente[[#This Row],[Nationalbankens ledende pengepolitiske rente]]</f>
        <v>1.3659999999999997</v>
      </c>
      <c r="G65" s="4">
        <f t="shared" si="0"/>
        <v>3.1793333333333336</v>
      </c>
      <c r="H65" s="4">
        <f t="shared" si="1"/>
        <v>1.375</v>
      </c>
    </row>
    <row r="66" spans="1:8" x14ac:dyDescent="0.25">
      <c r="A66" s="3">
        <v>39416</v>
      </c>
      <c r="B66" s="44">
        <v>4.25</v>
      </c>
      <c r="C66" s="44">
        <v>7.6580000000000004</v>
      </c>
      <c r="D66" s="44">
        <v>5.4610000000000003</v>
      </c>
      <c r="E66" s="4">
        <f>CCB_Merrente[[#This Row],[Udlånsrente, husholdninger]]-CCB_Merrente[[#This Row],[Nationalbankens ledende pengepolitiske rente]]</f>
        <v>3.4080000000000004</v>
      </c>
      <c r="F66" s="4">
        <f>CCB_Merrente[[#This Row],[Udlånsrente, erhverv]]-CCB_Merrente[[#This Row],[Nationalbankens ledende pengepolitiske rente]]</f>
        <v>1.2110000000000003</v>
      </c>
      <c r="G66" s="4">
        <f t="shared" si="0"/>
        <v>3.2616666666666667</v>
      </c>
      <c r="H66" s="4">
        <f t="shared" si="1"/>
        <v>1.3183333333333334</v>
      </c>
    </row>
    <row r="67" spans="1:8" x14ac:dyDescent="0.25">
      <c r="A67" s="3">
        <v>39447</v>
      </c>
      <c r="B67" s="44">
        <v>4.25</v>
      </c>
      <c r="C67" s="44">
        <v>7.4020000000000001</v>
      </c>
      <c r="D67" s="44">
        <v>5.8419999999999996</v>
      </c>
      <c r="E67" s="4">
        <f>CCB_Merrente[[#This Row],[Udlånsrente, husholdninger]]-CCB_Merrente[[#This Row],[Nationalbankens ledende pengepolitiske rente]]</f>
        <v>3.1520000000000001</v>
      </c>
      <c r="F67" s="4">
        <f>CCB_Merrente[[#This Row],[Udlånsrente, erhverv]]-CCB_Merrente[[#This Row],[Nationalbankens ledende pengepolitiske rente]]</f>
        <v>1.5919999999999996</v>
      </c>
      <c r="G67" s="4">
        <f t="shared" si="0"/>
        <v>3.250666666666667</v>
      </c>
      <c r="H67" s="4">
        <f t="shared" si="1"/>
        <v>1.3896666666666666</v>
      </c>
    </row>
    <row r="68" spans="1:8" x14ac:dyDescent="0.25">
      <c r="A68" s="3">
        <v>39478</v>
      </c>
      <c r="B68" s="44">
        <v>4.25</v>
      </c>
      <c r="C68" s="44">
        <v>7.4740000000000002</v>
      </c>
      <c r="D68" s="44">
        <v>5.5460000000000003</v>
      </c>
      <c r="E68" s="4">
        <f>CCB_Merrente[[#This Row],[Udlånsrente, husholdninger]]-CCB_Merrente[[#This Row],[Nationalbankens ledende pengepolitiske rente]]</f>
        <v>3.2240000000000002</v>
      </c>
      <c r="F68" s="4">
        <f>CCB_Merrente[[#This Row],[Udlånsrente, erhverv]]-CCB_Merrente[[#This Row],[Nationalbankens ledende pengepolitiske rente]]</f>
        <v>1.2960000000000003</v>
      </c>
      <c r="G68" s="4">
        <f t="shared" si="0"/>
        <v>3.2613333333333334</v>
      </c>
      <c r="H68" s="4">
        <f t="shared" si="1"/>
        <v>1.3663333333333334</v>
      </c>
    </row>
    <row r="69" spans="1:8" x14ac:dyDescent="0.25">
      <c r="A69" s="3">
        <v>39507</v>
      </c>
      <c r="B69" s="44">
        <v>4.25</v>
      </c>
      <c r="C69" s="44">
        <v>7.8049999999999997</v>
      </c>
      <c r="D69" s="44">
        <v>5.3070000000000004</v>
      </c>
      <c r="E69" s="4">
        <f>CCB_Merrente[[#This Row],[Udlånsrente, husholdninger]]-CCB_Merrente[[#This Row],[Nationalbankens ledende pengepolitiske rente]]</f>
        <v>3.5549999999999997</v>
      </c>
      <c r="F69" s="4">
        <f>CCB_Merrente[[#This Row],[Udlånsrente, erhverv]]-CCB_Merrente[[#This Row],[Nationalbankens ledende pengepolitiske rente]]</f>
        <v>1.0570000000000004</v>
      </c>
      <c r="G69" s="4">
        <f t="shared" si="0"/>
        <v>3.3103333333333338</v>
      </c>
      <c r="H69" s="4">
        <f t="shared" si="1"/>
        <v>1.3150000000000002</v>
      </c>
    </row>
    <row r="70" spans="1:8" x14ac:dyDescent="0.25">
      <c r="A70" s="3">
        <v>39538</v>
      </c>
      <c r="B70" s="44">
        <v>4.25</v>
      </c>
      <c r="C70" s="44">
        <v>7.6289999999999996</v>
      </c>
      <c r="D70" s="44">
        <v>5.835</v>
      </c>
      <c r="E70" s="4">
        <f>CCB_Merrente[[#This Row],[Udlånsrente, husholdninger]]-CCB_Merrente[[#This Row],[Nationalbankens ledende pengepolitiske rente]]</f>
        <v>3.3789999999999996</v>
      </c>
      <c r="F70" s="4">
        <f>CCB_Merrente[[#This Row],[Udlånsrente, erhverv]]-CCB_Merrente[[#This Row],[Nationalbankens ledende pengepolitiske rente]]</f>
        <v>1.585</v>
      </c>
      <c r="G70" s="4">
        <f t="shared" si="0"/>
        <v>3.3859999999999997</v>
      </c>
      <c r="H70" s="4">
        <f t="shared" si="1"/>
        <v>1.3126666666666669</v>
      </c>
    </row>
    <row r="71" spans="1:8" x14ac:dyDescent="0.25">
      <c r="A71" s="3">
        <v>39568</v>
      </c>
      <c r="B71" s="44">
        <v>4.25</v>
      </c>
      <c r="C71" s="44">
        <v>7.6950000000000003</v>
      </c>
      <c r="D71" s="44">
        <v>5.7309999999999999</v>
      </c>
      <c r="E71" s="4">
        <f>CCB_Merrente[[#This Row],[Udlånsrente, husholdninger]]-CCB_Merrente[[#This Row],[Nationalbankens ledende pengepolitiske rente]]</f>
        <v>3.4450000000000003</v>
      </c>
      <c r="F71" s="4">
        <f>CCB_Merrente[[#This Row],[Udlånsrente, erhverv]]-CCB_Merrente[[#This Row],[Nationalbankens ledende pengepolitiske rente]]</f>
        <v>1.4809999999999999</v>
      </c>
      <c r="G71" s="4">
        <f t="shared" si="0"/>
        <v>3.4596666666666667</v>
      </c>
      <c r="H71" s="4">
        <f t="shared" si="1"/>
        <v>1.3743333333333334</v>
      </c>
    </row>
    <row r="72" spans="1:8" x14ac:dyDescent="0.25">
      <c r="A72" s="3">
        <v>39599</v>
      </c>
      <c r="B72" s="44">
        <v>4.3049999999999988</v>
      </c>
      <c r="C72" s="44">
        <v>7.9089999999999998</v>
      </c>
      <c r="D72" s="44">
        <v>5.7569999999999997</v>
      </c>
      <c r="E72" s="4">
        <f>CCB_Merrente[[#This Row],[Udlånsrente, husholdninger]]-CCB_Merrente[[#This Row],[Nationalbankens ledende pengepolitiske rente]]</f>
        <v>3.604000000000001</v>
      </c>
      <c r="F72" s="4">
        <f>CCB_Merrente[[#This Row],[Udlånsrente, erhverv]]-CCB_Merrente[[#This Row],[Nationalbankens ledende pengepolitiske rente]]</f>
        <v>1.4520000000000008</v>
      </c>
      <c r="G72" s="4">
        <f t="shared" ref="G72:G135" si="2">IF(ISNUMBER(E70),AVERAGE(E70:E72),NA())</f>
        <v>3.4760000000000004</v>
      </c>
      <c r="H72" s="4">
        <f t="shared" ref="H72:H135" si="3">IF(ISNUMBER(F70),AVERAGE(F70:F72),NA())</f>
        <v>1.5060000000000002</v>
      </c>
    </row>
    <row r="73" spans="1:8" x14ac:dyDescent="0.25">
      <c r="A73" s="3">
        <v>39629</v>
      </c>
      <c r="B73" s="44">
        <v>4.3499999999999996</v>
      </c>
      <c r="C73" s="44">
        <v>8.0960000000000001</v>
      </c>
      <c r="D73" s="44">
        <v>5.9130000000000003</v>
      </c>
      <c r="E73" s="4">
        <f>CCB_Merrente[[#This Row],[Udlånsrente, husholdninger]]-CCB_Merrente[[#This Row],[Nationalbankens ledende pengepolitiske rente]]</f>
        <v>3.7460000000000004</v>
      </c>
      <c r="F73" s="4">
        <f>CCB_Merrente[[#This Row],[Udlånsrente, erhverv]]-CCB_Merrente[[#This Row],[Nationalbankens ledende pengepolitiske rente]]</f>
        <v>1.5630000000000006</v>
      </c>
      <c r="G73" s="4">
        <f t="shared" si="2"/>
        <v>3.598333333333334</v>
      </c>
      <c r="H73" s="4">
        <f t="shared" si="3"/>
        <v>1.498666666666667</v>
      </c>
    </row>
    <row r="74" spans="1:8" x14ac:dyDescent="0.25">
      <c r="A74" s="3">
        <v>39660</v>
      </c>
      <c r="B74" s="44">
        <v>4.5673913043478249</v>
      </c>
      <c r="C74" s="44">
        <v>7.9279999999999999</v>
      </c>
      <c r="D74" s="44">
        <v>5.8940000000000001</v>
      </c>
      <c r="E74" s="4">
        <f>CCB_Merrente[[#This Row],[Udlånsrente, husholdninger]]-CCB_Merrente[[#This Row],[Nationalbankens ledende pengepolitiske rente]]</f>
        <v>3.360608695652175</v>
      </c>
      <c r="F74" s="4">
        <f>CCB_Merrente[[#This Row],[Udlånsrente, erhverv]]-CCB_Merrente[[#This Row],[Nationalbankens ledende pengepolitiske rente]]</f>
        <v>1.3266086956521752</v>
      </c>
      <c r="G74" s="4">
        <f t="shared" si="2"/>
        <v>3.5702028985507255</v>
      </c>
      <c r="H74" s="4">
        <f t="shared" si="3"/>
        <v>1.4472028985507255</v>
      </c>
    </row>
    <row r="75" spans="1:8" x14ac:dyDescent="0.25">
      <c r="A75" s="3">
        <v>39691</v>
      </c>
      <c r="B75" s="44">
        <v>4.5999999999999988</v>
      </c>
      <c r="C75" s="44">
        <v>8.1890000000000001</v>
      </c>
      <c r="D75" s="44">
        <v>5.6029999999999998</v>
      </c>
      <c r="E75" s="4">
        <f>CCB_Merrente[[#This Row],[Udlånsrente, husholdninger]]-CCB_Merrente[[#This Row],[Nationalbankens ledende pengepolitiske rente]]</f>
        <v>3.5890000000000013</v>
      </c>
      <c r="F75" s="4">
        <f>CCB_Merrente[[#This Row],[Udlånsrente, erhverv]]-CCB_Merrente[[#This Row],[Nationalbankens ledende pengepolitiske rente]]</f>
        <v>1.003000000000001</v>
      </c>
      <c r="G75" s="4">
        <f t="shared" si="2"/>
        <v>3.5652028985507251</v>
      </c>
      <c r="H75" s="4">
        <f t="shared" si="3"/>
        <v>1.2975362318840589</v>
      </c>
    </row>
    <row r="76" spans="1:8" x14ac:dyDescent="0.25">
      <c r="A76" s="3">
        <v>39721</v>
      </c>
      <c r="B76" s="44">
        <v>4.5999999999999979</v>
      </c>
      <c r="C76" s="44">
        <v>8.17</v>
      </c>
      <c r="D76" s="44">
        <v>6.0359999999999996</v>
      </c>
      <c r="E76" s="4">
        <f>CCB_Merrente[[#This Row],[Udlånsrente, husholdninger]]-CCB_Merrente[[#This Row],[Nationalbankens ledende pengepolitiske rente]]</f>
        <v>3.5700000000000021</v>
      </c>
      <c r="F76" s="4">
        <f>CCB_Merrente[[#This Row],[Udlånsrente, erhverv]]-CCB_Merrente[[#This Row],[Nationalbankens ledende pengepolitiske rente]]</f>
        <v>1.4360000000000017</v>
      </c>
      <c r="G76" s="4">
        <f t="shared" si="2"/>
        <v>3.5065362318840592</v>
      </c>
      <c r="H76" s="4">
        <f t="shared" si="3"/>
        <v>1.255202898550726</v>
      </c>
    </row>
    <row r="77" spans="1:8" x14ac:dyDescent="0.25">
      <c r="A77" s="3">
        <v>39752</v>
      </c>
      <c r="B77" s="44">
        <v>5.0434782608695654</v>
      </c>
      <c r="C77" s="44">
        <v>8.5749999999999993</v>
      </c>
      <c r="D77" s="44">
        <v>6.3289999999999997</v>
      </c>
      <c r="E77" s="4">
        <f>CCB_Merrente[[#This Row],[Udlånsrente, husholdninger]]-CCB_Merrente[[#This Row],[Nationalbankens ledende pengepolitiske rente]]</f>
        <v>3.5315217391304339</v>
      </c>
      <c r="F77" s="4">
        <f>CCB_Merrente[[#This Row],[Udlånsrente, erhverv]]-CCB_Merrente[[#This Row],[Nationalbankens ledende pengepolitiske rente]]</f>
        <v>1.2855217391304343</v>
      </c>
      <c r="G77" s="4">
        <f t="shared" si="2"/>
        <v>3.5635072463768123</v>
      </c>
      <c r="H77" s="4">
        <f t="shared" si="3"/>
        <v>1.2415072463768124</v>
      </c>
    </row>
    <row r="78" spans="1:8" x14ac:dyDescent="0.25">
      <c r="A78" s="3">
        <v>39782</v>
      </c>
      <c r="B78" s="44">
        <v>5.0999999999999996</v>
      </c>
      <c r="C78" s="44">
        <v>9.1720000000000006</v>
      </c>
      <c r="D78" s="44">
        <v>6.3719999999999999</v>
      </c>
      <c r="E78" s="4">
        <f>CCB_Merrente[[#This Row],[Udlånsrente, husholdninger]]-CCB_Merrente[[#This Row],[Nationalbankens ledende pengepolitiske rente]]</f>
        <v>4.072000000000001</v>
      </c>
      <c r="F78" s="4">
        <f>CCB_Merrente[[#This Row],[Udlånsrente, erhverv]]-CCB_Merrente[[#This Row],[Nationalbankens ledende pengepolitiske rente]]</f>
        <v>1.2720000000000002</v>
      </c>
      <c r="G78" s="4">
        <f t="shared" si="2"/>
        <v>3.7245072463768119</v>
      </c>
      <c r="H78" s="4">
        <f t="shared" si="3"/>
        <v>1.3311739130434788</v>
      </c>
    </row>
    <row r="79" spans="1:8" x14ac:dyDescent="0.25">
      <c r="A79" s="3">
        <v>39813</v>
      </c>
      <c r="B79" s="44">
        <v>4.2763157894736841</v>
      </c>
      <c r="C79" s="44">
        <v>8.9610000000000003</v>
      </c>
      <c r="D79" s="44">
        <v>5.8280000000000003</v>
      </c>
      <c r="E79" s="4">
        <f>CCB_Merrente[[#This Row],[Udlånsrente, husholdninger]]-CCB_Merrente[[#This Row],[Nationalbankens ledende pengepolitiske rente]]</f>
        <v>4.6846842105263162</v>
      </c>
      <c r="F79" s="4">
        <f>CCB_Merrente[[#This Row],[Udlånsrente, erhverv]]-CCB_Merrente[[#This Row],[Nationalbankens ledende pengepolitiske rente]]</f>
        <v>1.5516842105263162</v>
      </c>
      <c r="G79" s="4">
        <f t="shared" si="2"/>
        <v>4.0960686498855834</v>
      </c>
      <c r="H79" s="4">
        <f t="shared" si="3"/>
        <v>1.3697353165522503</v>
      </c>
    </row>
    <row r="80" spans="1:8" x14ac:dyDescent="0.25">
      <c r="A80" s="3">
        <v>39844</v>
      </c>
      <c r="B80" s="44">
        <v>3.3571428571428572</v>
      </c>
      <c r="C80" s="44">
        <v>8.4730000000000008</v>
      </c>
      <c r="D80" s="44">
        <v>4.8010000000000002</v>
      </c>
      <c r="E80" s="4">
        <f>CCB_Merrente[[#This Row],[Udlånsrente, husholdninger]]-CCB_Merrente[[#This Row],[Nationalbankens ledende pengepolitiske rente]]</f>
        <v>5.1158571428571431</v>
      </c>
      <c r="F80" s="4">
        <f>CCB_Merrente[[#This Row],[Udlånsrente, erhverv]]-CCB_Merrente[[#This Row],[Nationalbankens ledende pengepolitiske rente]]</f>
        <v>1.443857142857143</v>
      </c>
      <c r="G80" s="4">
        <f t="shared" si="2"/>
        <v>4.6241804511278195</v>
      </c>
      <c r="H80" s="4">
        <f t="shared" si="3"/>
        <v>1.4225137844611531</v>
      </c>
    </row>
    <row r="81" spans="1:8" x14ac:dyDescent="0.25">
      <c r="A81" s="3">
        <v>39872</v>
      </c>
      <c r="B81" s="44">
        <v>3</v>
      </c>
      <c r="C81" s="44">
        <v>8.0540000000000003</v>
      </c>
      <c r="D81" s="44">
        <v>4.8440000000000003</v>
      </c>
      <c r="E81" s="4">
        <f>CCB_Merrente[[#This Row],[Udlånsrente, husholdninger]]-CCB_Merrente[[#This Row],[Nationalbankens ledende pengepolitiske rente]]</f>
        <v>5.0540000000000003</v>
      </c>
      <c r="F81" s="4">
        <f>CCB_Merrente[[#This Row],[Udlånsrente, erhverv]]-CCB_Merrente[[#This Row],[Nationalbankens ledende pengepolitiske rente]]</f>
        <v>1.8440000000000003</v>
      </c>
      <c r="G81" s="4">
        <f t="shared" si="2"/>
        <v>4.9515137844611532</v>
      </c>
      <c r="H81" s="4">
        <f t="shared" si="3"/>
        <v>1.61318045112782</v>
      </c>
    </row>
    <row r="82" spans="1:8" x14ac:dyDescent="0.25">
      <c r="A82" s="3">
        <v>39903</v>
      </c>
      <c r="B82" s="44">
        <v>2.3863636363636362</v>
      </c>
      <c r="C82" s="44">
        <v>7.6989999999999998</v>
      </c>
      <c r="D82" s="44">
        <v>3.86</v>
      </c>
      <c r="E82" s="4">
        <f>CCB_Merrente[[#This Row],[Udlånsrente, husholdninger]]-CCB_Merrente[[#This Row],[Nationalbankens ledende pengepolitiske rente]]</f>
        <v>5.3126363636363632</v>
      </c>
      <c r="F82" s="4">
        <f>CCB_Merrente[[#This Row],[Udlånsrente, erhverv]]-CCB_Merrente[[#This Row],[Nationalbankens ledende pengepolitiske rente]]</f>
        <v>1.4736363636363636</v>
      </c>
      <c r="G82" s="4">
        <f t="shared" si="2"/>
        <v>5.1608311688311685</v>
      </c>
      <c r="H82" s="4">
        <f t="shared" si="3"/>
        <v>1.5871645021645022</v>
      </c>
    </row>
    <row r="83" spans="1:8" x14ac:dyDescent="0.25">
      <c r="A83" s="3">
        <v>39933</v>
      </c>
      <c r="B83" s="44">
        <v>2.0263157894736841</v>
      </c>
      <c r="C83" s="44">
        <v>7.44</v>
      </c>
      <c r="D83" s="44">
        <v>3.3809999999999998</v>
      </c>
      <c r="E83" s="4">
        <f>CCB_Merrente[[#This Row],[Udlånsrente, husholdninger]]-CCB_Merrente[[#This Row],[Nationalbankens ledende pengepolitiske rente]]</f>
        <v>5.4136842105263163</v>
      </c>
      <c r="F83" s="4">
        <f>CCB_Merrente[[#This Row],[Udlånsrente, erhverv]]-CCB_Merrente[[#This Row],[Nationalbankens ledende pengepolitiske rente]]</f>
        <v>1.3546842105263157</v>
      </c>
      <c r="G83" s="4">
        <f t="shared" si="2"/>
        <v>5.2601068580542263</v>
      </c>
      <c r="H83" s="4">
        <f t="shared" si="3"/>
        <v>1.5574401913875597</v>
      </c>
    </row>
    <row r="84" spans="1:8" x14ac:dyDescent="0.25">
      <c r="A84" s="3">
        <v>39964</v>
      </c>
      <c r="B84" s="44">
        <v>1.7472222222222216</v>
      </c>
      <c r="C84" s="44">
        <v>7.3579999999999997</v>
      </c>
      <c r="D84" s="44">
        <v>3.3959999999999999</v>
      </c>
      <c r="E84" s="4">
        <f>CCB_Merrente[[#This Row],[Udlånsrente, husholdninger]]-CCB_Merrente[[#This Row],[Nationalbankens ledende pengepolitiske rente]]</f>
        <v>5.6107777777777779</v>
      </c>
      <c r="F84" s="4">
        <f>CCB_Merrente[[#This Row],[Udlånsrente, erhverv]]-CCB_Merrente[[#This Row],[Nationalbankens ledende pengepolitiske rente]]</f>
        <v>1.6487777777777783</v>
      </c>
      <c r="G84" s="4">
        <f t="shared" si="2"/>
        <v>5.4456994506468197</v>
      </c>
      <c r="H84" s="4">
        <f t="shared" si="3"/>
        <v>1.4923661173134859</v>
      </c>
    </row>
    <row r="85" spans="1:8" x14ac:dyDescent="0.25">
      <c r="A85" s="3">
        <v>39994</v>
      </c>
      <c r="B85" s="44">
        <v>1.4799999999999995</v>
      </c>
      <c r="C85" s="44">
        <v>7.0860000000000003</v>
      </c>
      <c r="D85" s="44">
        <v>3.5350000000000001</v>
      </c>
      <c r="E85" s="4">
        <f>CCB_Merrente[[#This Row],[Udlånsrente, husholdninger]]-CCB_Merrente[[#This Row],[Nationalbankens ledende pengepolitiske rente]]</f>
        <v>5.6060000000000008</v>
      </c>
      <c r="F85" s="4">
        <f>CCB_Merrente[[#This Row],[Udlånsrente, erhverv]]-CCB_Merrente[[#This Row],[Nationalbankens ledende pengepolitiske rente]]</f>
        <v>2.0550000000000006</v>
      </c>
      <c r="G85" s="4">
        <f t="shared" si="2"/>
        <v>5.543487329434698</v>
      </c>
      <c r="H85" s="4">
        <f t="shared" si="3"/>
        <v>1.686153996101365</v>
      </c>
    </row>
    <row r="86" spans="1:8" x14ac:dyDescent="0.25">
      <c r="A86" s="3">
        <v>40025</v>
      </c>
      <c r="B86" s="44">
        <v>1.4499999999999995</v>
      </c>
      <c r="C86" s="44">
        <v>7.2130000000000001</v>
      </c>
      <c r="D86" s="44">
        <v>4.1139999999999999</v>
      </c>
      <c r="E86" s="4">
        <f>CCB_Merrente[[#This Row],[Udlånsrente, husholdninger]]-CCB_Merrente[[#This Row],[Nationalbankens ledende pengepolitiske rente]]</f>
        <v>5.7630000000000008</v>
      </c>
      <c r="F86" s="4">
        <f>CCB_Merrente[[#This Row],[Udlånsrente, erhverv]]-CCB_Merrente[[#This Row],[Nationalbankens ledende pengepolitiske rente]]</f>
        <v>2.6640000000000006</v>
      </c>
      <c r="G86" s="4">
        <f t="shared" si="2"/>
        <v>5.6599259259259265</v>
      </c>
      <c r="H86" s="4">
        <f t="shared" si="3"/>
        <v>2.1225925925925933</v>
      </c>
    </row>
    <row r="87" spans="1:8" x14ac:dyDescent="0.25">
      <c r="A87" s="3">
        <v>40056</v>
      </c>
      <c r="B87" s="44">
        <v>1.3833333333333337</v>
      </c>
      <c r="C87" s="44">
        <v>7.2240000000000002</v>
      </c>
      <c r="D87" s="44">
        <v>3.8140000000000001</v>
      </c>
      <c r="E87" s="4">
        <f>CCB_Merrente[[#This Row],[Udlånsrente, husholdninger]]-CCB_Merrente[[#This Row],[Nationalbankens ledende pengepolitiske rente]]</f>
        <v>5.8406666666666665</v>
      </c>
      <c r="F87" s="4">
        <f>CCB_Merrente[[#This Row],[Udlånsrente, erhverv]]-CCB_Merrente[[#This Row],[Nationalbankens ledende pengepolitiske rente]]</f>
        <v>2.4306666666666663</v>
      </c>
      <c r="G87" s="4">
        <f t="shared" si="2"/>
        <v>5.7365555555555554</v>
      </c>
      <c r="H87" s="4">
        <f t="shared" si="3"/>
        <v>2.3832222222222224</v>
      </c>
    </row>
    <row r="88" spans="1:8" x14ac:dyDescent="0.25">
      <c r="A88" s="3">
        <v>40086</v>
      </c>
      <c r="B88" s="44">
        <v>1.218181818181818</v>
      </c>
      <c r="C88" s="44">
        <v>7.1150000000000002</v>
      </c>
      <c r="D88" s="44">
        <v>3.609</v>
      </c>
      <c r="E88" s="4">
        <f>CCB_Merrente[[#This Row],[Udlånsrente, husholdninger]]-CCB_Merrente[[#This Row],[Nationalbankens ledende pengepolitiske rente]]</f>
        <v>5.8968181818181824</v>
      </c>
      <c r="F88" s="4">
        <f>CCB_Merrente[[#This Row],[Udlånsrente, erhverv]]-CCB_Merrente[[#This Row],[Nationalbankens ledende pengepolitiske rente]]</f>
        <v>2.3908181818181822</v>
      </c>
      <c r="G88" s="4">
        <f t="shared" si="2"/>
        <v>5.8334949494949493</v>
      </c>
      <c r="H88" s="4">
        <f t="shared" si="3"/>
        <v>2.4951616161616164</v>
      </c>
    </row>
    <row r="89" spans="1:8" x14ac:dyDescent="0.25">
      <c r="A89" s="3">
        <v>40117</v>
      </c>
      <c r="B89" s="44">
        <v>1</v>
      </c>
      <c r="C89" s="44">
        <v>7.4080000000000004</v>
      </c>
      <c r="D89" s="44">
        <v>3.4780000000000002</v>
      </c>
      <c r="E89" s="4">
        <f>CCB_Merrente[[#This Row],[Udlånsrente, husholdninger]]-CCB_Merrente[[#This Row],[Nationalbankens ledende pengepolitiske rente]]</f>
        <v>6.4080000000000004</v>
      </c>
      <c r="F89" s="4">
        <f>CCB_Merrente[[#This Row],[Udlånsrente, erhverv]]-CCB_Merrente[[#This Row],[Nationalbankens ledende pengepolitiske rente]]</f>
        <v>2.4780000000000002</v>
      </c>
      <c r="G89" s="4">
        <f t="shared" si="2"/>
        <v>6.0484949494949491</v>
      </c>
      <c r="H89" s="4">
        <f t="shared" si="3"/>
        <v>2.4331616161616161</v>
      </c>
    </row>
    <row r="90" spans="1:8" x14ac:dyDescent="0.25">
      <c r="A90" s="3">
        <v>40147</v>
      </c>
      <c r="B90" s="44">
        <v>1</v>
      </c>
      <c r="C90" s="44">
        <v>7.0629999999999997</v>
      </c>
      <c r="D90" s="44">
        <v>3.5550000000000002</v>
      </c>
      <c r="E90" s="4">
        <f>CCB_Merrente[[#This Row],[Udlånsrente, husholdninger]]-CCB_Merrente[[#This Row],[Nationalbankens ledende pengepolitiske rente]]</f>
        <v>6.0629999999999997</v>
      </c>
      <c r="F90" s="4">
        <f>CCB_Merrente[[#This Row],[Udlånsrente, erhverv]]-CCB_Merrente[[#This Row],[Nationalbankens ledende pengepolitiske rente]]</f>
        <v>2.5550000000000002</v>
      </c>
      <c r="G90" s="4">
        <f t="shared" si="2"/>
        <v>6.1226060606060608</v>
      </c>
      <c r="H90" s="4">
        <f t="shared" si="3"/>
        <v>2.4746060606060607</v>
      </c>
    </row>
    <row r="91" spans="1:8" x14ac:dyDescent="0.25">
      <c r="A91" s="3">
        <v>40178</v>
      </c>
      <c r="B91" s="44">
        <v>0.96999999999999953</v>
      </c>
      <c r="C91" s="44">
        <v>6.62</v>
      </c>
      <c r="D91" s="44">
        <v>2.734</v>
      </c>
      <c r="E91" s="4">
        <f>CCB_Merrente[[#This Row],[Udlånsrente, husholdninger]]-CCB_Merrente[[#This Row],[Nationalbankens ledende pengepolitiske rente]]</f>
        <v>5.65</v>
      </c>
      <c r="F91" s="4">
        <f>CCB_Merrente[[#This Row],[Udlånsrente, erhverv]]-CCB_Merrente[[#This Row],[Nationalbankens ledende pengepolitiske rente]]</f>
        <v>1.7640000000000005</v>
      </c>
      <c r="G91" s="4">
        <f t="shared" si="2"/>
        <v>6.0403333333333338</v>
      </c>
      <c r="H91" s="4">
        <f t="shared" si="3"/>
        <v>2.2656666666666667</v>
      </c>
    </row>
    <row r="92" spans="1:8" x14ac:dyDescent="0.25">
      <c r="A92" s="3">
        <v>40209</v>
      </c>
      <c r="B92" s="44">
        <v>0.85499999999999987</v>
      </c>
      <c r="C92" s="44">
        <v>6.9039999999999999</v>
      </c>
      <c r="D92" s="44">
        <v>3.0840000000000001</v>
      </c>
      <c r="E92" s="4">
        <f>CCB_Merrente[[#This Row],[Udlånsrente, husholdninger]]-CCB_Merrente[[#This Row],[Nationalbankens ledende pengepolitiske rente]]</f>
        <v>6.0490000000000004</v>
      </c>
      <c r="F92" s="4">
        <f>CCB_Merrente[[#This Row],[Udlånsrente, erhverv]]-CCB_Merrente[[#This Row],[Nationalbankens ledende pengepolitiske rente]]</f>
        <v>2.2290000000000001</v>
      </c>
      <c r="G92" s="4">
        <f t="shared" si="2"/>
        <v>5.9206666666666665</v>
      </c>
      <c r="H92" s="4">
        <f t="shared" si="3"/>
        <v>2.182666666666667</v>
      </c>
    </row>
    <row r="93" spans="1:8" x14ac:dyDescent="0.25">
      <c r="A93" s="3">
        <v>40237</v>
      </c>
      <c r="B93" s="44">
        <v>0.80000000000000016</v>
      </c>
      <c r="C93" s="44">
        <v>6.7439999999999998</v>
      </c>
      <c r="D93" s="44">
        <v>2.645</v>
      </c>
      <c r="E93" s="4">
        <f>CCB_Merrente[[#This Row],[Udlånsrente, husholdninger]]-CCB_Merrente[[#This Row],[Nationalbankens ledende pengepolitiske rente]]</f>
        <v>5.944</v>
      </c>
      <c r="F93" s="4">
        <f>CCB_Merrente[[#This Row],[Udlånsrente, erhverv]]-CCB_Merrente[[#This Row],[Nationalbankens ledende pengepolitiske rente]]</f>
        <v>1.8449999999999998</v>
      </c>
      <c r="G93" s="4">
        <f t="shared" si="2"/>
        <v>5.8810000000000002</v>
      </c>
      <c r="H93" s="4">
        <f t="shared" si="3"/>
        <v>1.946</v>
      </c>
    </row>
    <row r="94" spans="1:8" x14ac:dyDescent="0.25">
      <c r="A94" s="3">
        <v>40268</v>
      </c>
      <c r="B94" s="44">
        <v>0.78260869565217406</v>
      </c>
      <c r="C94" s="44">
        <v>6.2990000000000004</v>
      </c>
      <c r="D94" s="44">
        <v>2.8839999999999999</v>
      </c>
      <c r="E94" s="4">
        <f>CCB_Merrente[[#This Row],[Udlånsrente, husholdninger]]-CCB_Merrente[[#This Row],[Nationalbankens ledende pengepolitiske rente]]</f>
        <v>5.5163913043478265</v>
      </c>
      <c r="F94" s="4">
        <f>CCB_Merrente[[#This Row],[Udlånsrente, erhverv]]-CCB_Merrente[[#This Row],[Nationalbankens ledende pengepolitiske rente]]</f>
        <v>2.1013913043478256</v>
      </c>
      <c r="G94" s="4">
        <f t="shared" si="2"/>
        <v>5.8364637681159417</v>
      </c>
      <c r="H94" s="4">
        <f t="shared" si="3"/>
        <v>2.0584637681159417</v>
      </c>
    </row>
    <row r="95" spans="1:8" x14ac:dyDescent="0.25">
      <c r="A95" s="3">
        <v>40298</v>
      </c>
      <c r="B95" s="44">
        <v>0.69999999999999973</v>
      </c>
      <c r="C95" s="44">
        <v>6.5119999999999996</v>
      </c>
      <c r="D95" s="44">
        <v>2.2959999999999998</v>
      </c>
      <c r="E95" s="4">
        <f>CCB_Merrente[[#This Row],[Udlånsrente, husholdninger]]-CCB_Merrente[[#This Row],[Nationalbankens ledende pengepolitiske rente]]</f>
        <v>5.8119999999999994</v>
      </c>
      <c r="F95" s="4">
        <f>CCB_Merrente[[#This Row],[Udlånsrente, erhverv]]-CCB_Merrente[[#This Row],[Nationalbankens ledende pengepolitiske rente]]</f>
        <v>1.5960000000000001</v>
      </c>
      <c r="G95" s="4">
        <f t="shared" si="2"/>
        <v>5.7574637681159428</v>
      </c>
      <c r="H95" s="4">
        <f t="shared" si="3"/>
        <v>1.8474637681159418</v>
      </c>
    </row>
    <row r="96" spans="1:8" x14ac:dyDescent="0.25">
      <c r="A96" s="3">
        <v>40329</v>
      </c>
      <c r="B96" s="44">
        <v>0.64444444444444438</v>
      </c>
      <c r="C96" s="44">
        <v>6.2329999999999997</v>
      </c>
      <c r="D96" s="44">
        <v>2.4630000000000001</v>
      </c>
      <c r="E96" s="4">
        <f>CCB_Merrente[[#This Row],[Udlånsrente, husholdninger]]-CCB_Merrente[[#This Row],[Nationalbankens ledende pengepolitiske rente]]</f>
        <v>5.5885555555555548</v>
      </c>
      <c r="F96" s="4">
        <f>CCB_Merrente[[#This Row],[Udlånsrente, erhverv]]-CCB_Merrente[[#This Row],[Nationalbankens ledende pengepolitiske rente]]</f>
        <v>1.8185555555555557</v>
      </c>
      <c r="G96" s="4">
        <f t="shared" si="2"/>
        <v>5.6389822866344597</v>
      </c>
      <c r="H96" s="4">
        <f t="shared" si="3"/>
        <v>1.8386489533011272</v>
      </c>
    </row>
    <row r="97" spans="1:8" x14ac:dyDescent="0.25">
      <c r="A97" s="3">
        <v>40359</v>
      </c>
      <c r="B97" s="44">
        <v>0.5</v>
      </c>
      <c r="C97" s="44">
        <v>6.258</v>
      </c>
      <c r="D97" s="44">
        <v>2.827</v>
      </c>
      <c r="E97" s="4">
        <f>CCB_Merrente[[#This Row],[Udlånsrente, husholdninger]]-CCB_Merrente[[#This Row],[Nationalbankens ledende pengepolitiske rente]]</f>
        <v>5.758</v>
      </c>
      <c r="F97" s="4">
        <f>CCB_Merrente[[#This Row],[Udlånsrente, erhverv]]-CCB_Merrente[[#This Row],[Nationalbankens ledende pengepolitiske rente]]</f>
        <v>2.327</v>
      </c>
      <c r="G97" s="4">
        <f t="shared" si="2"/>
        <v>5.7195185185185187</v>
      </c>
      <c r="H97" s="4">
        <f t="shared" si="3"/>
        <v>1.9138518518518517</v>
      </c>
    </row>
    <row r="98" spans="1:8" x14ac:dyDescent="0.25">
      <c r="A98" s="3">
        <v>40390</v>
      </c>
      <c r="B98" s="44">
        <v>0.5</v>
      </c>
      <c r="C98" s="44">
        <v>6.149</v>
      </c>
      <c r="D98" s="44">
        <v>2.601</v>
      </c>
      <c r="E98" s="4">
        <f>CCB_Merrente[[#This Row],[Udlånsrente, husholdninger]]-CCB_Merrente[[#This Row],[Nationalbankens ledende pengepolitiske rente]]</f>
        <v>5.649</v>
      </c>
      <c r="F98" s="4">
        <f>CCB_Merrente[[#This Row],[Udlånsrente, erhverv]]-CCB_Merrente[[#This Row],[Nationalbankens ledende pengepolitiske rente]]</f>
        <v>2.101</v>
      </c>
      <c r="G98" s="4">
        <f t="shared" si="2"/>
        <v>5.6651851851851847</v>
      </c>
      <c r="H98" s="4">
        <f t="shared" si="3"/>
        <v>2.0821851851851849</v>
      </c>
    </row>
    <row r="99" spans="1:8" x14ac:dyDescent="0.25">
      <c r="A99" s="3">
        <v>40421</v>
      </c>
      <c r="B99" s="44">
        <v>0.5</v>
      </c>
      <c r="C99" s="44">
        <v>6.3410000000000002</v>
      </c>
      <c r="D99" s="44">
        <v>2.1419999999999999</v>
      </c>
      <c r="E99" s="4">
        <f>CCB_Merrente[[#This Row],[Udlånsrente, husholdninger]]-CCB_Merrente[[#This Row],[Nationalbankens ledende pengepolitiske rente]]</f>
        <v>5.8410000000000002</v>
      </c>
      <c r="F99" s="4">
        <f>CCB_Merrente[[#This Row],[Udlånsrente, erhverv]]-CCB_Merrente[[#This Row],[Nationalbankens ledende pengepolitiske rente]]</f>
        <v>1.6419999999999999</v>
      </c>
      <c r="G99" s="4">
        <f t="shared" si="2"/>
        <v>5.7493333333333334</v>
      </c>
      <c r="H99" s="4">
        <f t="shared" si="3"/>
        <v>2.0233333333333334</v>
      </c>
    </row>
    <row r="100" spans="1:8" x14ac:dyDescent="0.25">
      <c r="A100" s="3">
        <v>40451</v>
      </c>
      <c r="B100" s="44">
        <v>0.5</v>
      </c>
      <c r="C100" s="44">
        <v>6.0259999999999998</v>
      </c>
      <c r="D100" s="44">
        <v>2.7090000000000001</v>
      </c>
      <c r="E100" s="4">
        <f>CCB_Merrente[[#This Row],[Udlånsrente, husholdninger]]-CCB_Merrente[[#This Row],[Nationalbankens ledende pengepolitiske rente]]</f>
        <v>5.5259999999999998</v>
      </c>
      <c r="F100" s="4">
        <f>CCB_Merrente[[#This Row],[Udlånsrente, erhverv]]-CCB_Merrente[[#This Row],[Nationalbankens ledende pengepolitiske rente]]</f>
        <v>2.2090000000000001</v>
      </c>
      <c r="G100" s="4">
        <f t="shared" si="2"/>
        <v>5.6719999999999997</v>
      </c>
      <c r="H100" s="4">
        <f t="shared" si="3"/>
        <v>1.984</v>
      </c>
    </row>
    <row r="101" spans="1:8" x14ac:dyDescent="0.25">
      <c r="A101" s="3">
        <v>40482</v>
      </c>
      <c r="B101" s="44">
        <v>0.55714285714285716</v>
      </c>
      <c r="C101" s="44">
        <v>5.9260000000000002</v>
      </c>
      <c r="D101" s="44">
        <v>2.88</v>
      </c>
      <c r="E101" s="4">
        <f>CCB_Merrente[[#This Row],[Udlånsrente, husholdninger]]-CCB_Merrente[[#This Row],[Nationalbankens ledende pengepolitiske rente]]</f>
        <v>5.3688571428571432</v>
      </c>
      <c r="F101" s="4">
        <f>CCB_Merrente[[#This Row],[Udlånsrente, erhverv]]-CCB_Merrente[[#This Row],[Nationalbankens ledende pengepolitiske rente]]</f>
        <v>2.322857142857143</v>
      </c>
      <c r="G101" s="4">
        <f t="shared" si="2"/>
        <v>5.5786190476190471</v>
      </c>
      <c r="H101" s="4">
        <f t="shared" si="3"/>
        <v>2.057952380952381</v>
      </c>
    </row>
    <row r="102" spans="1:8" x14ac:dyDescent="0.25">
      <c r="A102" s="3">
        <v>40512</v>
      </c>
      <c r="B102" s="44">
        <v>0.69999999999999973</v>
      </c>
      <c r="C102" s="44">
        <v>6.3159999999999998</v>
      </c>
      <c r="D102" s="44">
        <v>2.8279999999999998</v>
      </c>
      <c r="E102" s="4">
        <f>CCB_Merrente[[#This Row],[Udlånsrente, husholdninger]]-CCB_Merrente[[#This Row],[Nationalbankens ledende pengepolitiske rente]]</f>
        <v>5.6159999999999997</v>
      </c>
      <c r="F102" s="4">
        <f>CCB_Merrente[[#This Row],[Udlånsrente, erhverv]]-CCB_Merrente[[#This Row],[Nationalbankens ledende pengepolitiske rente]]</f>
        <v>2.1280000000000001</v>
      </c>
      <c r="G102" s="4">
        <f t="shared" si="2"/>
        <v>5.503619047619047</v>
      </c>
      <c r="H102" s="4">
        <f t="shared" si="3"/>
        <v>2.2199523809523813</v>
      </c>
    </row>
    <row r="103" spans="1:8" x14ac:dyDescent="0.25">
      <c r="A103" s="3">
        <v>40543</v>
      </c>
      <c r="B103" s="44">
        <v>0.69999999999999973</v>
      </c>
      <c r="C103" s="44">
        <v>5.6710000000000003</v>
      </c>
      <c r="D103" s="44">
        <v>2.9129999999999998</v>
      </c>
      <c r="E103" s="4">
        <f>CCB_Merrente[[#This Row],[Udlånsrente, husholdninger]]-CCB_Merrente[[#This Row],[Nationalbankens ledende pengepolitiske rente]]</f>
        <v>4.9710000000000001</v>
      </c>
      <c r="F103" s="4">
        <f>CCB_Merrente[[#This Row],[Udlånsrente, erhverv]]-CCB_Merrente[[#This Row],[Nationalbankens ledende pengepolitiske rente]]</f>
        <v>2.2130000000000001</v>
      </c>
      <c r="G103" s="4">
        <f t="shared" si="2"/>
        <v>5.3186190476190474</v>
      </c>
      <c r="H103" s="4">
        <f t="shared" si="3"/>
        <v>2.2212857142857145</v>
      </c>
    </row>
    <row r="104" spans="1:8" x14ac:dyDescent="0.25">
      <c r="A104" s="3">
        <v>40574</v>
      </c>
      <c r="B104" s="44">
        <v>0.69999999999999973</v>
      </c>
      <c r="C104" s="44">
        <v>5.8869999999999996</v>
      </c>
      <c r="D104" s="44">
        <v>2.4900000000000002</v>
      </c>
      <c r="E104" s="4">
        <f>CCB_Merrente[[#This Row],[Udlånsrente, husholdninger]]-CCB_Merrente[[#This Row],[Nationalbankens ledende pengepolitiske rente]]</f>
        <v>5.1869999999999994</v>
      </c>
      <c r="F104" s="4">
        <f>CCB_Merrente[[#This Row],[Udlånsrente, erhverv]]-CCB_Merrente[[#This Row],[Nationalbankens ledende pengepolitiske rente]]</f>
        <v>1.7900000000000005</v>
      </c>
      <c r="G104" s="4">
        <f t="shared" si="2"/>
        <v>5.258</v>
      </c>
      <c r="H104" s="4">
        <f t="shared" si="3"/>
        <v>2.0436666666666667</v>
      </c>
    </row>
    <row r="105" spans="1:8" x14ac:dyDescent="0.25">
      <c r="A105" s="3">
        <v>40602</v>
      </c>
      <c r="B105" s="44">
        <v>0.69999999999999973</v>
      </c>
      <c r="C105" s="44">
        <v>6.3010000000000002</v>
      </c>
      <c r="D105" s="44">
        <v>2.302</v>
      </c>
      <c r="E105" s="4">
        <f>CCB_Merrente[[#This Row],[Udlånsrente, husholdninger]]-CCB_Merrente[[#This Row],[Nationalbankens ledende pengepolitiske rente]]</f>
        <v>5.6010000000000009</v>
      </c>
      <c r="F105" s="4">
        <f>CCB_Merrente[[#This Row],[Udlånsrente, erhverv]]-CCB_Merrente[[#This Row],[Nationalbankens ledende pengepolitiske rente]]</f>
        <v>1.6020000000000003</v>
      </c>
      <c r="G105" s="4">
        <f t="shared" si="2"/>
        <v>5.2530000000000001</v>
      </c>
      <c r="H105" s="4">
        <f t="shared" si="3"/>
        <v>1.8683333333333334</v>
      </c>
    </row>
    <row r="106" spans="1:8" x14ac:dyDescent="0.25">
      <c r="A106" s="3">
        <v>40633</v>
      </c>
      <c r="B106" s="44">
        <v>0.69999999999999973</v>
      </c>
      <c r="C106" s="44">
        <v>6.0739999999999998</v>
      </c>
      <c r="D106" s="44">
        <v>2.5920000000000001</v>
      </c>
      <c r="E106" s="4">
        <f>CCB_Merrente[[#This Row],[Udlånsrente, husholdninger]]-CCB_Merrente[[#This Row],[Nationalbankens ledende pengepolitiske rente]]</f>
        <v>5.3740000000000006</v>
      </c>
      <c r="F106" s="4">
        <f>CCB_Merrente[[#This Row],[Udlånsrente, erhverv]]-CCB_Merrente[[#This Row],[Nationalbankens ledende pengepolitiske rente]]</f>
        <v>1.8920000000000003</v>
      </c>
      <c r="G106" s="4">
        <f t="shared" si="2"/>
        <v>5.3873333333333333</v>
      </c>
      <c r="H106" s="4">
        <f t="shared" si="3"/>
        <v>1.7613333333333336</v>
      </c>
    </row>
    <row r="107" spans="1:8" x14ac:dyDescent="0.25">
      <c r="A107" s="3">
        <v>40663</v>
      </c>
      <c r="B107" s="44">
        <v>0.8805555555555552</v>
      </c>
      <c r="C107" s="44">
        <v>6.0380000000000003</v>
      </c>
      <c r="D107" s="44">
        <v>2.7080000000000002</v>
      </c>
      <c r="E107" s="4">
        <f>CCB_Merrente[[#This Row],[Udlånsrente, husholdninger]]-CCB_Merrente[[#This Row],[Nationalbankens ledende pengepolitiske rente]]</f>
        <v>5.1574444444444447</v>
      </c>
      <c r="F107" s="4">
        <f>CCB_Merrente[[#This Row],[Udlånsrente, erhverv]]-CCB_Merrente[[#This Row],[Nationalbankens ledende pengepolitiske rente]]</f>
        <v>1.8274444444444451</v>
      </c>
      <c r="G107" s="4">
        <f t="shared" si="2"/>
        <v>5.3774814814814818</v>
      </c>
      <c r="H107" s="4">
        <f t="shared" si="3"/>
        <v>1.7738148148148152</v>
      </c>
    </row>
    <row r="108" spans="1:8" x14ac:dyDescent="0.25">
      <c r="A108" s="3">
        <v>40694</v>
      </c>
      <c r="B108" s="44">
        <v>0.94999999999999962</v>
      </c>
      <c r="C108" s="44">
        <v>6.4779999999999998</v>
      </c>
      <c r="D108" s="44">
        <v>2.2530000000000001</v>
      </c>
      <c r="E108" s="4">
        <f>CCB_Merrente[[#This Row],[Udlånsrente, husholdninger]]-CCB_Merrente[[#This Row],[Nationalbankens ledende pengepolitiske rente]]</f>
        <v>5.5280000000000005</v>
      </c>
      <c r="F108" s="4">
        <f>CCB_Merrente[[#This Row],[Udlånsrente, erhverv]]-CCB_Merrente[[#This Row],[Nationalbankens ledende pengepolitiske rente]]</f>
        <v>1.3030000000000004</v>
      </c>
      <c r="G108" s="4">
        <f t="shared" si="2"/>
        <v>5.353148148148148</v>
      </c>
      <c r="H108" s="4">
        <f t="shared" si="3"/>
        <v>1.6741481481481486</v>
      </c>
    </row>
    <row r="109" spans="1:8" x14ac:dyDescent="0.25">
      <c r="A109" s="3">
        <v>40724</v>
      </c>
      <c r="B109" s="44">
        <v>0.94999999999999962</v>
      </c>
      <c r="C109" s="44">
        <v>6.3460000000000001</v>
      </c>
      <c r="D109" s="44">
        <v>2.1110000000000002</v>
      </c>
      <c r="E109" s="4">
        <f>CCB_Merrente[[#This Row],[Udlånsrente, husholdninger]]-CCB_Merrente[[#This Row],[Nationalbankens ledende pengepolitiske rente]]</f>
        <v>5.3960000000000008</v>
      </c>
      <c r="F109" s="4">
        <f>CCB_Merrente[[#This Row],[Udlånsrente, erhverv]]-CCB_Merrente[[#This Row],[Nationalbankens ledende pengepolitiske rente]]</f>
        <v>1.1610000000000005</v>
      </c>
      <c r="G109" s="4">
        <f t="shared" si="2"/>
        <v>5.3604814814814823</v>
      </c>
      <c r="H109" s="4">
        <f t="shared" si="3"/>
        <v>1.4304814814814819</v>
      </c>
    </row>
    <row r="110" spans="1:8" x14ac:dyDescent="0.25">
      <c r="A110" s="3">
        <v>40755</v>
      </c>
      <c r="B110" s="44">
        <v>1.1404761904761902</v>
      </c>
      <c r="C110" s="44">
        <v>6.5250000000000004</v>
      </c>
      <c r="D110" s="44">
        <v>2.7509999999999999</v>
      </c>
      <c r="E110" s="4">
        <f>CCB_Merrente[[#This Row],[Udlånsrente, husholdninger]]-CCB_Merrente[[#This Row],[Nationalbankens ledende pengepolitiske rente]]</f>
        <v>5.3845238095238104</v>
      </c>
      <c r="F110" s="4">
        <f>CCB_Merrente[[#This Row],[Udlånsrente, erhverv]]-CCB_Merrente[[#This Row],[Nationalbankens ledende pengepolitiske rente]]</f>
        <v>1.6105238095238097</v>
      </c>
      <c r="G110" s="4">
        <f t="shared" si="2"/>
        <v>5.4361746031746039</v>
      </c>
      <c r="H110" s="4">
        <f t="shared" si="3"/>
        <v>1.3581746031746036</v>
      </c>
    </row>
    <row r="111" spans="1:8" x14ac:dyDescent="0.25">
      <c r="A111" s="3">
        <v>40786</v>
      </c>
      <c r="B111" s="44">
        <v>1.182608695652174</v>
      </c>
      <c r="C111" s="44">
        <v>6.6849999999999996</v>
      </c>
      <c r="D111" s="44">
        <v>2.3559999999999999</v>
      </c>
      <c r="E111" s="4">
        <f>CCB_Merrente[[#This Row],[Udlånsrente, husholdninger]]-CCB_Merrente[[#This Row],[Nationalbankens ledende pengepolitiske rente]]</f>
        <v>5.5023913043478254</v>
      </c>
      <c r="F111" s="4">
        <f>CCB_Merrente[[#This Row],[Udlånsrente, erhverv]]-CCB_Merrente[[#This Row],[Nationalbankens ledende pengepolitiske rente]]</f>
        <v>1.1733913043478259</v>
      </c>
      <c r="G111" s="4">
        <f t="shared" si="2"/>
        <v>5.4276383712905449</v>
      </c>
      <c r="H111" s="4">
        <f t="shared" si="3"/>
        <v>1.3149717046238785</v>
      </c>
    </row>
    <row r="112" spans="1:8" x14ac:dyDescent="0.25">
      <c r="A112" s="3">
        <v>40816</v>
      </c>
      <c r="B112" s="44">
        <v>1.0499999999999998</v>
      </c>
      <c r="C112" s="44">
        <v>6.4020000000000001</v>
      </c>
      <c r="D112" s="44">
        <v>2.8359999999999999</v>
      </c>
      <c r="E112" s="4">
        <f>CCB_Merrente[[#This Row],[Udlånsrente, husholdninger]]-CCB_Merrente[[#This Row],[Nationalbankens ledende pengepolitiske rente]]</f>
        <v>5.3520000000000003</v>
      </c>
      <c r="F112" s="4">
        <f>CCB_Merrente[[#This Row],[Udlånsrente, erhverv]]-CCB_Merrente[[#This Row],[Nationalbankens ledende pengepolitiske rente]]</f>
        <v>1.786</v>
      </c>
      <c r="G112" s="4">
        <f t="shared" si="2"/>
        <v>5.4129717046238781</v>
      </c>
      <c r="H112" s="4">
        <f t="shared" si="3"/>
        <v>1.5233050379572119</v>
      </c>
    </row>
    <row r="113" spans="1:8" x14ac:dyDescent="0.25">
      <c r="A113" s="3">
        <v>40847</v>
      </c>
      <c r="B113" s="44">
        <v>1</v>
      </c>
      <c r="C113" s="44">
        <v>6.4740000000000002</v>
      </c>
      <c r="D113" s="44">
        <v>2.726</v>
      </c>
      <c r="E113" s="4">
        <f>CCB_Merrente[[#This Row],[Udlånsrente, husholdninger]]-CCB_Merrente[[#This Row],[Nationalbankens ledende pengepolitiske rente]]</f>
        <v>5.4740000000000002</v>
      </c>
      <c r="F113" s="4">
        <f>CCB_Merrente[[#This Row],[Udlånsrente, erhverv]]-CCB_Merrente[[#This Row],[Nationalbankens ledende pengepolitiske rente]]</f>
        <v>1.726</v>
      </c>
      <c r="G113" s="4">
        <f t="shared" si="2"/>
        <v>5.4427971014492753</v>
      </c>
      <c r="H113" s="4">
        <f t="shared" si="3"/>
        <v>1.5617971014492753</v>
      </c>
    </row>
    <row r="114" spans="1:8" x14ac:dyDescent="0.25">
      <c r="A114" s="3">
        <v>40877</v>
      </c>
      <c r="B114" s="44">
        <v>0.69772727272727297</v>
      </c>
      <c r="C114" s="44">
        <v>6.899</v>
      </c>
      <c r="D114" s="44">
        <v>2.7170000000000001</v>
      </c>
      <c r="E114" s="4">
        <f>CCB_Merrente[[#This Row],[Udlånsrente, husholdninger]]-CCB_Merrente[[#This Row],[Nationalbankens ledende pengepolitiske rente]]</f>
        <v>6.2012727272727268</v>
      </c>
      <c r="F114" s="4">
        <f>CCB_Merrente[[#This Row],[Udlånsrente, erhverv]]-CCB_Merrente[[#This Row],[Nationalbankens ledende pengepolitiske rente]]</f>
        <v>2.0192727272727273</v>
      </c>
      <c r="G114" s="4">
        <f t="shared" si="2"/>
        <v>5.6757575757575758</v>
      </c>
      <c r="H114" s="4">
        <f t="shared" si="3"/>
        <v>1.8437575757575757</v>
      </c>
    </row>
    <row r="115" spans="1:8" x14ac:dyDescent="0.25">
      <c r="A115" s="3">
        <v>40908</v>
      </c>
      <c r="B115" s="44">
        <v>0.42380952380952391</v>
      </c>
      <c r="C115" s="44">
        <v>6.2839999999999998</v>
      </c>
      <c r="D115" s="44">
        <v>3.1019999999999999</v>
      </c>
      <c r="E115" s="4">
        <f>CCB_Merrente[[#This Row],[Udlånsrente, husholdninger]]-CCB_Merrente[[#This Row],[Nationalbankens ledende pengepolitiske rente]]</f>
        <v>5.8601904761904757</v>
      </c>
      <c r="F115" s="4">
        <f>CCB_Merrente[[#This Row],[Udlånsrente, erhverv]]-CCB_Merrente[[#This Row],[Nationalbankens ledende pengepolitiske rente]]</f>
        <v>2.6781904761904758</v>
      </c>
      <c r="G115" s="4">
        <f t="shared" si="2"/>
        <v>5.8451544011544003</v>
      </c>
      <c r="H115" s="4">
        <f t="shared" si="3"/>
        <v>2.141154401154401</v>
      </c>
    </row>
    <row r="116" spans="1:8" x14ac:dyDescent="0.25">
      <c r="A116" s="3">
        <v>40939</v>
      </c>
      <c r="B116" s="44">
        <v>0.29999999999999988</v>
      </c>
      <c r="C116" s="44">
        <v>6.5369999999999999</v>
      </c>
      <c r="D116" s="44">
        <v>3.214</v>
      </c>
      <c r="E116" s="4">
        <f>CCB_Merrente[[#This Row],[Udlånsrente, husholdninger]]-CCB_Merrente[[#This Row],[Nationalbankens ledende pengepolitiske rente]]</f>
        <v>6.2370000000000001</v>
      </c>
      <c r="F116" s="4">
        <f>CCB_Merrente[[#This Row],[Udlånsrente, erhverv]]-CCB_Merrente[[#This Row],[Nationalbankens ledende pengepolitiske rente]]</f>
        <v>2.9140000000000001</v>
      </c>
      <c r="G116" s="4">
        <f t="shared" si="2"/>
        <v>6.0994877344877336</v>
      </c>
      <c r="H116" s="4">
        <f t="shared" si="3"/>
        <v>2.5371544011544009</v>
      </c>
    </row>
    <row r="117" spans="1:8" x14ac:dyDescent="0.25">
      <c r="A117" s="3">
        <v>40968</v>
      </c>
      <c r="B117" s="44">
        <v>0.29999999999999993</v>
      </c>
      <c r="C117" s="44">
        <v>7.0430000000000001</v>
      </c>
      <c r="D117" s="44">
        <v>2.3980000000000001</v>
      </c>
      <c r="E117" s="4">
        <f>CCB_Merrente[[#This Row],[Udlånsrente, husholdninger]]-CCB_Merrente[[#This Row],[Nationalbankens ledende pengepolitiske rente]]</f>
        <v>6.7430000000000003</v>
      </c>
      <c r="F117" s="4">
        <f>CCB_Merrente[[#This Row],[Udlånsrente, erhverv]]-CCB_Merrente[[#This Row],[Nationalbankens ledende pengepolitiske rente]]</f>
        <v>2.0980000000000003</v>
      </c>
      <c r="G117" s="4">
        <f t="shared" si="2"/>
        <v>6.2800634920634932</v>
      </c>
      <c r="H117" s="4">
        <f t="shared" si="3"/>
        <v>2.5633968253968256</v>
      </c>
    </row>
    <row r="118" spans="1:8" x14ac:dyDescent="0.25">
      <c r="A118" s="3">
        <v>40999</v>
      </c>
      <c r="B118" s="44">
        <v>0.29999999999999988</v>
      </c>
      <c r="C118" s="44">
        <v>6.8929999999999998</v>
      </c>
      <c r="D118" s="44">
        <v>2.88</v>
      </c>
      <c r="E118" s="4">
        <f>CCB_Merrente[[#This Row],[Udlånsrente, husholdninger]]-CCB_Merrente[[#This Row],[Nationalbankens ledende pengepolitiske rente]]</f>
        <v>6.593</v>
      </c>
      <c r="F118" s="4">
        <f>CCB_Merrente[[#This Row],[Udlånsrente, erhverv]]-CCB_Merrente[[#This Row],[Nationalbankens ledende pengepolitiske rente]]</f>
        <v>2.58</v>
      </c>
      <c r="G118" s="4">
        <f t="shared" si="2"/>
        <v>6.5243333333333338</v>
      </c>
      <c r="H118" s="4">
        <f t="shared" si="3"/>
        <v>2.5306666666666668</v>
      </c>
    </row>
    <row r="119" spans="1:8" x14ac:dyDescent="0.25">
      <c r="A119" s="3">
        <v>41029</v>
      </c>
      <c r="B119" s="44">
        <v>0.29999999999999993</v>
      </c>
      <c r="C119" s="44">
        <v>6.8609999999999998</v>
      </c>
      <c r="D119" s="44">
        <v>2.1030000000000002</v>
      </c>
      <c r="E119" s="4">
        <f>CCB_Merrente[[#This Row],[Udlånsrente, husholdninger]]-CCB_Merrente[[#This Row],[Nationalbankens ledende pengepolitiske rente]]</f>
        <v>6.5609999999999999</v>
      </c>
      <c r="F119" s="4">
        <f>CCB_Merrente[[#This Row],[Udlånsrente, erhverv]]-CCB_Merrente[[#This Row],[Nationalbankens ledende pengepolitiske rente]]</f>
        <v>1.8030000000000004</v>
      </c>
      <c r="G119" s="4">
        <f t="shared" si="2"/>
        <v>6.6323333333333325</v>
      </c>
      <c r="H119" s="4">
        <f t="shared" si="3"/>
        <v>2.1603333333333339</v>
      </c>
    </row>
    <row r="120" spans="1:8" x14ac:dyDescent="0.25">
      <c r="A120" s="3">
        <v>41060</v>
      </c>
      <c r="B120" s="44">
        <v>0.27894736842105261</v>
      </c>
      <c r="C120" s="44">
        <v>6.5129999999999999</v>
      </c>
      <c r="D120" s="44">
        <v>1.8660000000000001</v>
      </c>
      <c r="E120" s="4">
        <f>CCB_Merrente[[#This Row],[Udlånsrente, husholdninger]]-CCB_Merrente[[#This Row],[Nationalbankens ledende pengepolitiske rente]]</f>
        <v>6.2340526315789475</v>
      </c>
      <c r="F120" s="4">
        <f>CCB_Merrente[[#This Row],[Udlånsrente, erhverv]]-CCB_Merrente[[#This Row],[Nationalbankens ledende pengepolitiske rente]]</f>
        <v>1.5870526315789475</v>
      </c>
      <c r="G120" s="4">
        <f t="shared" si="2"/>
        <v>6.4626842105263158</v>
      </c>
      <c r="H120" s="4">
        <f t="shared" si="3"/>
        <v>1.9900175438596495</v>
      </c>
    </row>
    <row r="121" spans="1:8" x14ac:dyDescent="0.25">
      <c r="A121" s="3">
        <v>41090</v>
      </c>
      <c r="B121" s="44">
        <v>5.000000000000001E-2</v>
      </c>
      <c r="C121" s="44">
        <v>6.6269999999999998</v>
      </c>
      <c r="D121" s="44">
        <v>2.2200000000000002</v>
      </c>
      <c r="E121" s="4">
        <f>CCB_Merrente[[#This Row],[Udlånsrente, husholdninger]]-CCB_Merrente[[#This Row],[Nationalbankens ledende pengepolitiske rente]]</f>
        <v>6.577</v>
      </c>
      <c r="F121" s="4">
        <f>CCB_Merrente[[#This Row],[Udlånsrente, erhverv]]-CCB_Merrente[[#This Row],[Nationalbankens ledende pengepolitiske rente]]</f>
        <v>2.1700000000000004</v>
      </c>
      <c r="G121" s="4">
        <f t="shared" si="2"/>
        <v>6.4573508771929822</v>
      </c>
      <c r="H121" s="4">
        <f t="shared" si="3"/>
        <v>1.8533508771929827</v>
      </c>
    </row>
    <row r="122" spans="1:8" x14ac:dyDescent="0.25">
      <c r="A122" s="3">
        <v>41121</v>
      </c>
      <c r="B122" s="44">
        <v>-0.15454545454545457</v>
      </c>
      <c r="C122" s="44">
        <v>6.5970000000000004</v>
      </c>
      <c r="D122" s="44">
        <v>1.7090000000000001</v>
      </c>
      <c r="E122" s="4">
        <f>CCB_Merrente[[#This Row],[Udlånsrente, husholdninger]]-CCB_Merrente[[#This Row],[Nationalbankens ledende pengepolitiske rente]]</f>
        <v>6.7515454545454547</v>
      </c>
      <c r="F122" s="4">
        <f>CCB_Merrente[[#This Row],[Udlånsrente, erhverv]]-CCB_Merrente[[#This Row],[Nationalbankens ledende pengepolitiske rente]]</f>
        <v>1.8635454545454546</v>
      </c>
      <c r="G122" s="4">
        <f t="shared" si="2"/>
        <v>6.5208660287081344</v>
      </c>
      <c r="H122" s="4">
        <f t="shared" si="3"/>
        <v>1.873532695374801</v>
      </c>
    </row>
    <row r="123" spans="1:8" x14ac:dyDescent="0.25">
      <c r="A123" s="3">
        <v>41152</v>
      </c>
      <c r="B123" s="44">
        <v>-0.20000000000000007</v>
      </c>
      <c r="C123" s="44">
        <v>6.6120000000000001</v>
      </c>
      <c r="D123" s="44">
        <v>2.0070000000000001</v>
      </c>
      <c r="E123" s="4">
        <f>CCB_Merrente[[#This Row],[Udlånsrente, husholdninger]]-CCB_Merrente[[#This Row],[Nationalbankens ledende pengepolitiske rente]]</f>
        <v>6.8120000000000003</v>
      </c>
      <c r="F123" s="4">
        <f>CCB_Merrente[[#This Row],[Udlånsrente, erhverv]]-CCB_Merrente[[#This Row],[Nationalbankens ledende pengepolitiske rente]]</f>
        <v>2.2070000000000003</v>
      </c>
      <c r="G123" s="4">
        <f t="shared" si="2"/>
        <v>6.7135151515151525</v>
      </c>
      <c r="H123" s="4">
        <f t="shared" si="3"/>
        <v>2.0801818181818184</v>
      </c>
    </row>
    <row r="124" spans="1:8" x14ac:dyDescent="0.25">
      <c r="A124" s="3">
        <v>41182</v>
      </c>
      <c r="B124" s="44">
        <v>-0.20000000000000004</v>
      </c>
      <c r="C124" s="44">
        <v>6.3280000000000003</v>
      </c>
      <c r="D124" s="44">
        <v>2.4940000000000002</v>
      </c>
      <c r="E124" s="4">
        <f>CCB_Merrente[[#This Row],[Udlånsrente, husholdninger]]-CCB_Merrente[[#This Row],[Nationalbankens ledende pengepolitiske rente]]</f>
        <v>6.5280000000000005</v>
      </c>
      <c r="F124" s="4">
        <f>CCB_Merrente[[#This Row],[Udlånsrente, erhverv]]-CCB_Merrente[[#This Row],[Nationalbankens ledende pengepolitiske rente]]</f>
        <v>2.6940000000000004</v>
      </c>
      <c r="G124" s="4">
        <f t="shared" si="2"/>
        <v>6.6971818181818179</v>
      </c>
      <c r="H124" s="4">
        <f t="shared" si="3"/>
        <v>2.2548484848484853</v>
      </c>
    </row>
    <row r="125" spans="1:8" x14ac:dyDescent="0.25">
      <c r="A125" s="3">
        <v>41213</v>
      </c>
      <c r="B125" s="44">
        <v>-0.20000000000000007</v>
      </c>
      <c r="C125" s="44">
        <v>6.5910000000000002</v>
      </c>
      <c r="D125" s="44">
        <v>2.2789999999999999</v>
      </c>
      <c r="E125" s="4">
        <f>CCB_Merrente[[#This Row],[Udlånsrente, husholdninger]]-CCB_Merrente[[#This Row],[Nationalbankens ledende pengepolitiske rente]]</f>
        <v>6.7910000000000004</v>
      </c>
      <c r="F125" s="4">
        <f>CCB_Merrente[[#This Row],[Udlånsrente, erhverv]]-CCB_Merrente[[#This Row],[Nationalbankens ledende pengepolitiske rente]]</f>
        <v>2.4790000000000001</v>
      </c>
      <c r="G125" s="4">
        <f t="shared" si="2"/>
        <v>6.7103333333333337</v>
      </c>
      <c r="H125" s="4">
        <f t="shared" si="3"/>
        <v>2.4600000000000004</v>
      </c>
    </row>
    <row r="126" spans="1:8" x14ac:dyDescent="0.25">
      <c r="A126" s="3">
        <v>41243</v>
      </c>
      <c r="B126" s="44">
        <v>-0.20000000000000007</v>
      </c>
      <c r="C126" s="44">
        <v>6.5640000000000001</v>
      </c>
      <c r="D126" s="44">
        <v>2.3740000000000001</v>
      </c>
      <c r="E126" s="4">
        <f>CCB_Merrente[[#This Row],[Udlånsrente, husholdninger]]-CCB_Merrente[[#This Row],[Nationalbankens ledende pengepolitiske rente]]</f>
        <v>6.7640000000000002</v>
      </c>
      <c r="F126" s="4">
        <f>CCB_Merrente[[#This Row],[Udlånsrente, erhverv]]-CCB_Merrente[[#This Row],[Nationalbankens ledende pengepolitiske rente]]</f>
        <v>2.5740000000000003</v>
      </c>
      <c r="G126" s="4">
        <f t="shared" si="2"/>
        <v>6.6943333333333337</v>
      </c>
      <c r="H126" s="4">
        <f t="shared" si="3"/>
        <v>2.5823333333333331</v>
      </c>
    </row>
    <row r="127" spans="1:8" x14ac:dyDescent="0.25">
      <c r="A127" s="3">
        <v>41274</v>
      </c>
      <c r="B127" s="44">
        <v>-0.20000000000000004</v>
      </c>
      <c r="C127" s="44">
        <v>5.52</v>
      </c>
      <c r="D127" s="44">
        <v>2.742</v>
      </c>
      <c r="E127" s="4">
        <f>CCB_Merrente[[#This Row],[Udlånsrente, husholdninger]]-CCB_Merrente[[#This Row],[Nationalbankens ledende pengepolitiske rente]]</f>
        <v>5.72</v>
      </c>
      <c r="F127" s="4">
        <f>CCB_Merrente[[#This Row],[Udlånsrente, erhverv]]-CCB_Merrente[[#This Row],[Nationalbankens ledende pengepolitiske rente]]</f>
        <v>2.9420000000000002</v>
      </c>
      <c r="G127" s="4">
        <f t="shared" si="2"/>
        <v>6.4249999999999998</v>
      </c>
      <c r="H127" s="4">
        <f t="shared" si="3"/>
        <v>2.6650000000000005</v>
      </c>
    </row>
    <row r="128" spans="1:8" x14ac:dyDescent="0.25">
      <c r="A128" s="3">
        <v>41305</v>
      </c>
      <c r="B128" s="44">
        <v>-0.17727272727272733</v>
      </c>
      <c r="C128" s="44">
        <v>6.0979999999999999</v>
      </c>
      <c r="D128" s="44">
        <v>2.1880000000000002</v>
      </c>
      <c r="E128" s="4">
        <f>CCB_Merrente[[#This Row],[Udlånsrente, husholdninger]]-CCB_Merrente[[#This Row],[Nationalbankens ledende pengepolitiske rente]]</f>
        <v>6.2752727272727276</v>
      </c>
      <c r="F128" s="4">
        <f>CCB_Merrente[[#This Row],[Udlånsrente, erhverv]]-CCB_Merrente[[#This Row],[Nationalbankens ledende pengepolitiske rente]]</f>
        <v>2.3652727272727274</v>
      </c>
      <c r="G128" s="4">
        <f t="shared" si="2"/>
        <v>6.2530909090909086</v>
      </c>
      <c r="H128" s="4">
        <f t="shared" si="3"/>
        <v>2.6270909090909091</v>
      </c>
    </row>
    <row r="129" spans="1:8" x14ac:dyDescent="0.25">
      <c r="A129" s="3">
        <v>41333</v>
      </c>
      <c r="B129" s="44">
        <v>-0.10000000000000002</v>
      </c>
      <c r="C129" s="44">
        <v>6.9370000000000003</v>
      </c>
      <c r="D129" s="44">
        <v>1.958</v>
      </c>
      <c r="E129" s="4">
        <f>CCB_Merrente[[#This Row],[Udlånsrente, husholdninger]]-CCB_Merrente[[#This Row],[Nationalbankens ledende pengepolitiske rente]]</f>
        <v>7.0369999999999999</v>
      </c>
      <c r="F129" s="4">
        <f>CCB_Merrente[[#This Row],[Udlånsrente, erhverv]]-CCB_Merrente[[#This Row],[Nationalbankens ledende pengepolitiske rente]]</f>
        <v>2.0579999999999998</v>
      </c>
      <c r="G129" s="4">
        <f t="shared" si="2"/>
        <v>6.3440909090909088</v>
      </c>
      <c r="H129" s="4">
        <f t="shared" si="3"/>
        <v>2.455090909090909</v>
      </c>
    </row>
    <row r="130" spans="1:8" x14ac:dyDescent="0.25">
      <c r="A130" s="3">
        <v>41364</v>
      </c>
      <c r="B130" s="44">
        <v>-0.10000000000000003</v>
      </c>
      <c r="C130" s="44">
        <v>5.5659999999999998</v>
      </c>
      <c r="D130" s="44">
        <v>2.3849999999999998</v>
      </c>
      <c r="E130" s="4">
        <f>CCB_Merrente[[#This Row],[Udlånsrente, husholdninger]]-CCB_Merrente[[#This Row],[Nationalbankens ledende pengepolitiske rente]]</f>
        <v>5.6659999999999995</v>
      </c>
      <c r="F130" s="4">
        <f>CCB_Merrente[[#This Row],[Udlånsrente, erhverv]]-CCB_Merrente[[#This Row],[Nationalbankens ledende pengepolitiske rente]]</f>
        <v>2.4849999999999999</v>
      </c>
      <c r="G130" s="4">
        <f t="shared" si="2"/>
        <v>6.326090909090909</v>
      </c>
      <c r="H130" s="4">
        <f t="shared" si="3"/>
        <v>2.302757575757576</v>
      </c>
    </row>
    <row r="131" spans="1:8" x14ac:dyDescent="0.25">
      <c r="A131" s="3">
        <v>41394</v>
      </c>
      <c r="B131" s="44">
        <v>-0.10000000000000002</v>
      </c>
      <c r="C131" s="44">
        <v>6.0609999999999999</v>
      </c>
      <c r="D131" s="44">
        <v>1.4339999999999999</v>
      </c>
      <c r="E131" s="4">
        <f>CCB_Merrente[[#This Row],[Udlånsrente, husholdninger]]-CCB_Merrente[[#This Row],[Nationalbankens ledende pengepolitiske rente]]</f>
        <v>6.1609999999999996</v>
      </c>
      <c r="F131" s="4">
        <f>CCB_Merrente[[#This Row],[Udlånsrente, erhverv]]-CCB_Merrente[[#This Row],[Nationalbankens ledende pengepolitiske rente]]</f>
        <v>1.534</v>
      </c>
      <c r="G131" s="4">
        <f t="shared" si="2"/>
        <v>6.2879999999999994</v>
      </c>
      <c r="H131" s="4">
        <f t="shared" si="3"/>
        <v>2.0256666666666665</v>
      </c>
    </row>
    <row r="132" spans="1:8" x14ac:dyDescent="0.25">
      <c r="A132" s="3">
        <v>41425</v>
      </c>
      <c r="B132" s="44">
        <v>-0.10000000000000002</v>
      </c>
      <c r="C132" s="44">
        <v>6.2990000000000004</v>
      </c>
      <c r="D132" s="44">
        <v>1.367</v>
      </c>
      <c r="E132" s="4">
        <f>CCB_Merrente[[#This Row],[Udlånsrente, husholdninger]]-CCB_Merrente[[#This Row],[Nationalbankens ledende pengepolitiske rente]]</f>
        <v>6.399</v>
      </c>
      <c r="F132" s="4">
        <f>CCB_Merrente[[#This Row],[Udlånsrente, erhverv]]-CCB_Merrente[[#This Row],[Nationalbankens ledende pengepolitiske rente]]</f>
        <v>1.4670000000000001</v>
      </c>
      <c r="G132" s="4">
        <f t="shared" si="2"/>
        <v>6.075333333333333</v>
      </c>
      <c r="H132" s="4">
        <f t="shared" si="3"/>
        <v>1.8286666666666669</v>
      </c>
    </row>
    <row r="133" spans="1:8" x14ac:dyDescent="0.25">
      <c r="A133" s="3">
        <v>41455</v>
      </c>
      <c r="B133" s="44">
        <v>-0.10000000000000003</v>
      </c>
      <c r="C133" s="44">
        <v>6.3140000000000001</v>
      </c>
      <c r="D133" s="44">
        <v>1.95</v>
      </c>
      <c r="E133" s="4">
        <f>CCB_Merrente[[#This Row],[Udlånsrente, husholdninger]]-CCB_Merrente[[#This Row],[Nationalbankens ledende pengepolitiske rente]]</f>
        <v>6.4139999999999997</v>
      </c>
      <c r="F133" s="4">
        <f>CCB_Merrente[[#This Row],[Udlånsrente, erhverv]]-CCB_Merrente[[#This Row],[Nationalbankens ledende pengepolitiske rente]]</f>
        <v>2.0499999999999998</v>
      </c>
      <c r="G133" s="4">
        <f t="shared" si="2"/>
        <v>6.3246666666666655</v>
      </c>
      <c r="H133" s="4">
        <f t="shared" si="3"/>
        <v>1.6836666666666666</v>
      </c>
    </row>
    <row r="134" spans="1:8" x14ac:dyDescent="0.25">
      <c r="A134" s="3">
        <v>41486</v>
      </c>
      <c r="B134" s="44">
        <v>-0.10000000000000003</v>
      </c>
      <c r="C134" s="44">
        <v>5.9489999999999998</v>
      </c>
      <c r="D134" s="44">
        <v>1.69</v>
      </c>
      <c r="E134" s="4">
        <f>CCB_Merrente[[#This Row],[Udlånsrente, husholdninger]]-CCB_Merrente[[#This Row],[Nationalbankens ledende pengepolitiske rente]]</f>
        <v>6.0489999999999995</v>
      </c>
      <c r="F134" s="4">
        <f>CCB_Merrente[[#This Row],[Udlånsrente, erhverv]]-CCB_Merrente[[#This Row],[Nationalbankens ledende pengepolitiske rente]]</f>
        <v>1.79</v>
      </c>
      <c r="G134" s="4">
        <f t="shared" si="2"/>
        <v>6.2873333333333328</v>
      </c>
      <c r="H134" s="4">
        <f t="shared" si="3"/>
        <v>1.7690000000000001</v>
      </c>
    </row>
    <row r="135" spans="1:8" x14ac:dyDescent="0.25">
      <c r="A135" s="3">
        <v>41517</v>
      </c>
      <c r="B135" s="44">
        <v>-0.10000000000000003</v>
      </c>
      <c r="C135" s="44">
        <v>6.226</v>
      </c>
      <c r="D135" s="44">
        <v>1.2529999999999999</v>
      </c>
      <c r="E135" s="4">
        <f>CCB_Merrente[[#This Row],[Udlånsrente, husholdninger]]-CCB_Merrente[[#This Row],[Nationalbankens ledende pengepolitiske rente]]</f>
        <v>6.3259999999999996</v>
      </c>
      <c r="F135" s="4">
        <f>CCB_Merrente[[#This Row],[Udlånsrente, erhverv]]-CCB_Merrente[[#This Row],[Nationalbankens ledende pengepolitiske rente]]</f>
        <v>1.353</v>
      </c>
      <c r="G135" s="4">
        <f t="shared" si="2"/>
        <v>6.262999999999999</v>
      </c>
      <c r="H135" s="4">
        <f t="shared" si="3"/>
        <v>1.7309999999999999</v>
      </c>
    </row>
    <row r="136" spans="1:8" x14ac:dyDescent="0.25">
      <c r="A136" s="3">
        <v>41547</v>
      </c>
      <c r="B136" s="44">
        <v>-0.10000000000000002</v>
      </c>
      <c r="C136" s="44">
        <v>5.7809999999999997</v>
      </c>
      <c r="D136" s="44">
        <v>1.9470000000000001</v>
      </c>
      <c r="E136" s="4">
        <f>CCB_Merrente[[#This Row],[Udlånsrente, husholdninger]]-CCB_Merrente[[#This Row],[Nationalbankens ledende pengepolitiske rente]]</f>
        <v>5.8809999999999993</v>
      </c>
      <c r="F136" s="4">
        <f>CCB_Merrente[[#This Row],[Udlånsrente, erhverv]]-CCB_Merrente[[#This Row],[Nationalbankens ledende pengepolitiske rente]]</f>
        <v>2.0470000000000002</v>
      </c>
      <c r="G136" s="4">
        <f t="shared" ref="G136:G199" si="4">IF(ISNUMBER(E134),AVERAGE(E134:E136),NA())</f>
        <v>6.0853333333333337</v>
      </c>
      <c r="H136" s="4">
        <f t="shared" ref="H136:H199" si="5">IF(ISNUMBER(F134),AVERAGE(F134:F136),NA())</f>
        <v>1.7299999999999998</v>
      </c>
    </row>
    <row r="137" spans="1:8" x14ac:dyDescent="0.25">
      <c r="A137" s="3">
        <v>41578</v>
      </c>
      <c r="B137" s="44">
        <v>-0.10000000000000003</v>
      </c>
      <c r="C137" s="44">
        <v>6.5469999999999997</v>
      </c>
      <c r="D137" s="44">
        <v>2.4990000000000001</v>
      </c>
      <c r="E137" s="4">
        <f>CCB_Merrente[[#This Row],[Udlånsrente, husholdninger]]-CCB_Merrente[[#This Row],[Nationalbankens ledende pengepolitiske rente]]</f>
        <v>6.6469999999999994</v>
      </c>
      <c r="F137" s="4">
        <f>CCB_Merrente[[#This Row],[Udlånsrente, erhverv]]-CCB_Merrente[[#This Row],[Nationalbankens ledende pengepolitiske rente]]</f>
        <v>2.5990000000000002</v>
      </c>
      <c r="G137" s="4">
        <f t="shared" si="4"/>
        <v>6.2846666666666664</v>
      </c>
      <c r="H137" s="4">
        <f t="shared" si="5"/>
        <v>1.9996666666666669</v>
      </c>
    </row>
    <row r="138" spans="1:8" x14ac:dyDescent="0.25">
      <c r="A138" s="3">
        <v>41608</v>
      </c>
      <c r="B138" s="44">
        <v>-0.10000000000000002</v>
      </c>
      <c r="C138" s="44">
        <v>6.0250000000000004</v>
      </c>
      <c r="D138" s="44">
        <v>2.044</v>
      </c>
      <c r="E138" s="4">
        <f>CCB_Merrente[[#This Row],[Udlånsrente, husholdninger]]-CCB_Merrente[[#This Row],[Nationalbankens ledende pengepolitiske rente]]</f>
        <v>6.125</v>
      </c>
      <c r="F138" s="4">
        <f>CCB_Merrente[[#This Row],[Udlånsrente, erhverv]]-CCB_Merrente[[#This Row],[Nationalbankens ledende pengepolitiske rente]]</f>
        <v>2.1440000000000001</v>
      </c>
      <c r="G138" s="4">
        <f t="shared" si="4"/>
        <v>6.2176666666666662</v>
      </c>
      <c r="H138" s="4">
        <f t="shared" si="5"/>
        <v>2.2633333333333336</v>
      </c>
    </row>
    <row r="139" spans="1:8" x14ac:dyDescent="0.25">
      <c r="A139" s="3">
        <v>41639</v>
      </c>
      <c r="B139" s="44">
        <v>-0.10000000000000003</v>
      </c>
      <c r="C139" s="44">
        <v>5.4740000000000002</v>
      </c>
      <c r="D139" s="44">
        <v>1.865</v>
      </c>
      <c r="E139" s="4">
        <f>CCB_Merrente[[#This Row],[Udlånsrente, husholdninger]]-CCB_Merrente[[#This Row],[Nationalbankens ledende pengepolitiske rente]]</f>
        <v>5.5739999999999998</v>
      </c>
      <c r="F139" s="4">
        <f>CCB_Merrente[[#This Row],[Udlånsrente, erhverv]]-CCB_Merrente[[#This Row],[Nationalbankens ledende pengepolitiske rente]]</f>
        <v>1.9650000000000001</v>
      </c>
      <c r="G139" s="4">
        <f t="shared" si="4"/>
        <v>6.1153333333333322</v>
      </c>
      <c r="H139" s="4">
        <f t="shared" si="5"/>
        <v>2.2360000000000002</v>
      </c>
    </row>
    <row r="140" spans="1:8" x14ac:dyDescent="0.25">
      <c r="A140" s="3">
        <v>41670</v>
      </c>
      <c r="B140" s="44">
        <v>-0.10000000000000003</v>
      </c>
      <c r="C140" s="44">
        <v>5.899</v>
      </c>
      <c r="D140" s="44">
        <v>1.3979999999999999</v>
      </c>
      <c r="E140" s="4">
        <f>CCB_Merrente[[#This Row],[Udlånsrente, husholdninger]]-CCB_Merrente[[#This Row],[Nationalbankens ledende pengepolitiske rente]]</f>
        <v>5.9989999999999997</v>
      </c>
      <c r="F140" s="4">
        <f>CCB_Merrente[[#This Row],[Udlånsrente, erhverv]]-CCB_Merrente[[#This Row],[Nationalbankens ledende pengepolitiske rente]]</f>
        <v>1.498</v>
      </c>
      <c r="G140" s="4">
        <f t="shared" si="4"/>
        <v>5.8993333333333338</v>
      </c>
      <c r="H140" s="4">
        <f t="shared" si="5"/>
        <v>1.869</v>
      </c>
    </row>
    <row r="141" spans="1:8" x14ac:dyDescent="0.25">
      <c r="A141" s="3">
        <v>41698</v>
      </c>
      <c r="B141" s="44">
        <v>-0.10000000000000002</v>
      </c>
      <c r="C141" s="44">
        <v>5.9779999999999998</v>
      </c>
      <c r="D141" s="44">
        <v>1.403</v>
      </c>
      <c r="E141" s="4">
        <f>CCB_Merrente[[#This Row],[Udlånsrente, husholdninger]]-CCB_Merrente[[#This Row],[Nationalbankens ledende pengepolitiske rente]]</f>
        <v>6.0779999999999994</v>
      </c>
      <c r="F141" s="4">
        <f>CCB_Merrente[[#This Row],[Udlånsrente, erhverv]]-CCB_Merrente[[#This Row],[Nationalbankens ledende pengepolitiske rente]]</f>
        <v>1.5030000000000001</v>
      </c>
      <c r="G141" s="4">
        <f t="shared" si="4"/>
        <v>5.8836666666666666</v>
      </c>
      <c r="H141" s="4">
        <f t="shared" si="5"/>
        <v>1.6553333333333333</v>
      </c>
    </row>
    <row r="142" spans="1:8" x14ac:dyDescent="0.25">
      <c r="A142" s="3">
        <v>41729</v>
      </c>
      <c r="B142" s="44">
        <v>-0.10000000000000002</v>
      </c>
      <c r="C142" s="44">
        <v>4.0880000000000001</v>
      </c>
      <c r="D142" s="44">
        <v>1.649</v>
      </c>
      <c r="E142" s="4">
        <f>CCB_Merrente[[#This Row],[Udlånsrente, husholdninger]]-CCB_Merrente[[#This Row],[Nationalbankens ledende pengepolitiske rente]]</f>
        <v>4.1879999999999997</v>
      </c>
      <c r="F142" s="4">
        <f>CCB_Merrente[[#This Row],[Udlånsrente, erhverv]]-CCB_Merrente[[#This Row],[Nationalbankens ledende pengepolitiske rente]]</f>
        <v>1.7490000000000001</v>
      </c>
      <c r="G142" s="4">
        <f t="shared" si="4"/>
        <v>5.421666666666666</v>
      </c>
      <c r="H142" s="4">
        <f t="shared" si="5"/>
        <v>1.5833333333333333</v>
      </c>
    </row>
    <row r="143" spans="1:8" x14ac:dyDescent="0.25">
      <c r="A143" s="3">
        <v>41759</v>
      </c>
      <c r="B143" s="44">
        <v>-6.8421052631578952E-2</v>
      </c>
      <c r="C143" s="44">
        <v>5.6820000000000004</v>
      </c>
      <c r="D143" s="44">
        <v>2.0089999999999999</v>
      </c>
      <c r="E143" s="4">
        <f>CCB_Merrente[[#This Row],[Udlånsrente, husholdninger]]-CCB_Merrente[[#This Row],[Nationalbankens ledende pengepolitiske rente]]</f>
        <v>5.7504210526315793</v>
      </c>
      <c r="F143" s="4">
        <f>CCB_Merrente[[#This Row],[Udlånsrente, erhverv]]-CCB_Merrente[[#This Row],[Nationalbankens ledende pengepolitiske rente]]</f>
        <v>2.0774210526315788</v>
      </c>
      <c r="G143" s="4">
        <f t="shared" si="4"/>
        <v>5.3388070175438598</v>
      </c>
      <c r="H143" s="4">
        <f t="shared" si="5"/>
        <v>1.7764736842105264</v>
      </c>
    </row>
    <row r="144" spans="1:8" x14ac:dyDescent="0.25">
      <c r="A144" s="3">
        <v>41790</v>
      </c>
      <c r="B144" s="44">
        <v>5.0000000000000017E-2</v>
      </c>
      <c r="C144" s="44">
        <v>5.6280000000000001</v>
      </c>
      <c r="D144" s="44">
        <v>1.669</v>
      </c>
      <c r="E144" s="4">
        <f>CCB_Merrente[[#This Row],[Udlånsrente, husholdninger]]-CCB_Merrente[[#This Row],[Nationalbankens ledende pengepolitiske rente]]</f>
        <v>5.5780000000000003</v>
      </c>
      <c r="F144" s="4">
        <f>CCB_Merrente[[#This Row],[Udlånsrente, erhverv]]-CCB_Merrente[[#This Row],[Nationalbankens ledende pengepolitiske rente]]</f>
        <v>1.619</v>
      </c>
      <c r="G144" s="4">
        <f t="shared" si="4"/>
        <v>5.1721403508771928</v>
      </c>
      <c r="H144" s="4">
        <f t="shared" si="5"/>
        <v>1.8151403508771928</v>
      </c>
    </row>
    <row r="145" spans="1:8" x14ac:dyDescent="0.25">
      <c r="A145" s="3">
        <v>41820</v>
      </c>
      <c r="B145" s="44">
        <v>5.0000000000000017E-2</v>
      </c>
      <c r="C145" s="44">
        <v>5.335</v>
      </c>
      <c r="D145" s="44">
        <v>1.837</v>
      </c>
      <c r="E145" s="4">
        <f>CCB_Merrente[[#This Row],[Udlånsrente, husholdninger]]-CCB_Merrente[[#This Row],[Nationalbankens ledende pengepolitiske rente]]</f>
        <v>5.2850000000000001</v>
      </c>
      <c r="F145" s="4">
        <f>CCB_Merrente[[#This Row],[Udlånsrente, erhverv]]-CCB_Merrente[[#This Row],[Nationalbankens ledende pengepolitiske rente]]</f>
        <v>1.7869999999999999</v>
      </c>
      <c r="G145" s="4">
        <f t="shared" si="4"/>
        <v>5.5378070175438596</v>
      </c>
      <c r="H145" s="4">
        <f t="shared" si="5"/>
        <v>1.8278070175438597</v>
      </c>
    </row>
    <row r="146" spans="1:8" x14ac:dyDescent="0.25">
      <c r="A146" s="3">
        <v>41851</v>
      </c>
      <c r="B146" s="44">
        <v>5.0000000000000017E-2</v>
      </c>
      <c r="C146" s="44">
        <v>5.5170000000000003</v>
      </c>
      <c r="D146" s="44">
        <v>1.7849999999999999</v>
      </c>
      <c r="E146" s="4">
        <f>CCB_Merrente[[#This Row],[Udlånsrente, husholdninger]]-CCB_Merrente[[#This Row],[Nationalbankens ledende pengepolitiske rente]]</f>
        <v>5.4670000000000005</v>
      </c>
      <c r="F146" s="4">
        <f>CCB_Merrente[[#This Row],[Udlånsrente, erhverv]]-CCB_Merrente[[#This Row],[Nationalbankens ledende pengepolitiske rente]]</f>
        <v>1.7349999999999999</v>
      </c>
      <c r="G146" s="4">
        <f t="shared" si="4"/>
        <v>5.4433333333333325</v>
      </c>
      <c r="H146" s="4">
        <f t="shared" si="5"/>
        <v>1.7136666666666667</v>
      </c>
    </row>
    <row r="147" spans="1:8" x14ac:dyDescent="0.25">
      <c r="A147" s="3">
        <v>41882</v>
      </c>
      <c r="B147" s="44">
        <v>5.000000000000001E-2</v>
      </c>
      <c r="C147" s="44">
        <v>5.0659999999999998</v>
      </c>
      <c r="D147" s="44">
        <v>1.4510000000000001</v>
      </c>
      <c r="E147" s="4">
        <f>CCB_Merrente[[#This Row],[Udlånsrente, husholdninger]]-CCB_Merrente[[#This Row],[Nationalbankens ledende pengepolitiske rente]]</f>
        <v>5.016</v>
      </c>
      <c r="F147" s="4">
        <f>CCB_Merrente[[#This Row],[Udlånsrente, erhverv]]-CCB_Merrente[[#This Row],[Nationalbankens ledende pengepolitiske rente]]</f>
        <v>1.401</v>
      </c>
      <c r="G147" s="4">
        <f t="shared" si="4"/>
        <v>5.2560000000000002</v>
      </c>
      <c r="H147" s="4">
        <f t="shared" si="5"/>
        <v>1.641</v>
      </c>
    </row>
    <row r="148" spans="1:8" x14ac:dyDescent="0.25">
      <c r="A148" s="3">
        <v>41912</v>
      </c>
      <c r="B148" s="44">
        <v>-3.1818181818181822E-2</v>
      </c>
      <c r="C148" s="44">
        <v>4.1449999999999996</v>
      </c>
      <c r="D148" s="44">
        <v>1.6559999999999999</v>
      </c>
      <c r="E148" s="4">
        <f>CCB_Merrente[[#This Row],[Udlånsrente, husholdninger]]-CCB_Merrente[[#This Row],[Nationalbankens ledende pengepolitiske rente]]</f>
        <v>4.1768181818181818</v>
      </c>
      <c r="F148" s="4">
        <f>CCB_Merrente[[#This Row],[Udlånsrente, erhverv]]-CCB_Merrente[[#This Row],[Nationalbankens ledende pengepolitiske rente]]</f>
        <v>1.6878181818181817</v>
      </c>
      <c r="G148" s="4">
        <f t="shared" si="4"/>
        <v>4.8866060606060602</v>
      </c>
      <c r="H148" s="4">
        <f t="shared" si="5"/>
        <v>1.607939393939394</v>
      </c>
    </row>
    <row r="149" spans="1:8" x14ac:dyDescent="0.25">
      <c r="A149" s="3">
        <v>41943</v>
      </c>
      <c r="B149" s="44">
        <v>-5.0000000000000017E-2</v>
      </c>
      <c r="C149" s="44">
        <v>5.4470000000000001</v>
      </c>
      <c r="D149" s="44">
        <v>1.46</v>
      </c>
      <c r="E149" s="4">
        <f>CCB_Merrente[[#This Row],[Udlånsrente, husholdninger]]-CCB_Merrente[[#This Row],[Nationalbankens ledende pengepolitiske rente]]</f>
        <v>5.4969999999999999</v>
      </c>
      <c r="F149" s="4">
        <f>CCB_Merrente[[#This Row],[Udlånsrente, erhverv]]-CCB_Merrente[[#This Row],[Nationalbankens ledende pengepolitiske rente]]</f>
        <v>1.51</v>
      </c>
      <c r="G149" s="4">
        <f t="shared" si="4"/>
        <v>4.8966060606060609</v>
      </c>
      <c r="H149" s="4">
        <f t="shared" si="5"/>
        <v>1.5329393939393938</v>
      </c>
    </row>
    <row r="150" spans="1:8" x14ac:dyDescent="0.25">
      <c r="A150" s="3">
        <v>41973</v>
      </c>
      <c r="B150" s="44">
        <v>-5.000000000000001E-2</v>
      </c>
      <c r="C150" s="44">
        <v>5.5030000000000001</v>
      </c>
      <c r="D150" s="44">
        <v>1.147</v>
      </c>
      <c r="E150" s="4">
        <f>CCB_Merrente[[#This Row],[Udlånsrente, husholdninger]]-CCB_Merrente[[#This Row],[Nationalbankens ledende pengepolitiske rente]]</f>
        <v>5.5529999999999999</v>
      </c>
      <c r="F150" s="4">
        <f>CCB_Merrente[[#This Row],[Udlånsrente, erhverv]]-CCB_Merrente[[#This Row],[Nationalbankens ledende pengepolitiske rente]]</f>
        <v>1.1970000000000001</v>
      </c>
      <c r="G150" s="4">
        <f t="shared" si="4"/>
        <v>5.0756060606060602</v>
      </c>
      <c r="H150" s="4">
        <f t="shared" si="5"/>
        <v>1.464939393939394</v>
      </c>
    </row>
    <row r="151" spans="1:8" x14ac:dyDescent="0.25">
      <c r="A151" s="3">
        <v>42004</v>
      </c>
      <c r="B151" s="44">
        <v>-5.0000000000000017E-2</v>
      </c>
      <c r="C151" s="44">
        <v>4.1349999999999998</v>
      </c>
      <c r="D151" s="44">
        <v>1.9870000000000001</v>
      </c>
      <c r="E151" s="4">
        <f>CCB_Merrente[[#This Row],[Udlånsrente, husholdninger]]-CCB_Merrente[[#This Row],[Nationalbankens ledende pengepolitiske rente]]</f>
        <v>4.1849999999999996</v>
      </c>
      <c r="F151" s="4">
        <f>CCB_Merrente[[#This Row],[Udlånsrente, erhverv]]-CCB_Merrente[[#This Row],[Nationalbankens ledende pengepolitiske rente]]</f>
        <v>2.0369999999999999</v>
      </c>
      <c r="G151" s="4">
        <f t="shared" si="4"/>
        <v>5.0783333333333331</v>
      </c>
      <c r="H151" s="4">
        <f t="shared" si="5"/>
        <v>1.5813333333333333</v>
      </c>
    </row>
    <row r="152" spans="1:8" x14ac:dyDescent="0.25">
      <c r="A152" s="3">
        <v>42035</v>
      </c>
      <c r="B152" s="44">
        <v>-0.16428571428571428</v>
      </c>
      <c r="C152" s="44">
        <v>4.9189999999999996</v>
      </c>
      <c r="D152" s="44">
        <v>1.502</v>
      </c>
      <c r="E152" s="4">
        <f>CCB_Merrente[[#This Row],[Udlånsrente, husholdninger]]-CCB_Merrente[[#This Row],[Nationalbankens ledende pengepolitiske rente]]</f>
        <v>5.0832857142857142</v>
      </c>
      <c r="F152" s="4">
        <f>CCB_Merrente[[#This Row],[Udlånsrente, erhverv]]-CCB_Merrente[[#This Row],[Nationalbankens ledende pengepolitiske rente]]</f>
        <v>1.6662857142857144</v>
      </c>
      <c r="G152" s="4">
        <f t="shared" si="4"/>
        <v>4.9404285714285718</v>
      </c>
      <c r="H152" s="4">
        <f t="shared" si="5"/>
        <v>1.6334285714285715</v>
      </c>
    </row>
    <row r="153" spans="1:8" x14ac:dyDescent="0.25">
      <c r="A153" s="3">
        <v>42063</v>
      </c>
      <c r="B153" s="44">
        <v>-0.7</v>
      </c>
      <c r="C153" s="44">
        <v>5.0380000000000003</v>
      </c>
      <c r="D153" s="44">
        <v>1.1100000000000001</v>
      </c>
      <c r="E153" s="4">
        <f>CCB_Merrente[[#This Row],[Udlånsrente, husholdninger]]-CCB_Merrente[[#This Row],[Nationalbankens ledende pengepolitiske rente]]</f>
        <v>5.7380000000000004</v>
      </c>
      <c r="F153" s="4">
        <f>CCB_Merrente[[#This Row],[Udlånsrente, erhverv]]-CCB_Merrente[[#This Row],[Nationalbankens ledende pengepolitiske rente]]</f>
        <v>1.81</v>
      </c>
      <c r="G153" s="4">
        <f t="shared" si="4"/>
        <v>5.0020952380952375</v>
      </c>
      <c r="H153" s="4">
        <f t="shared" si="5"/>
        <v>1.8377619047619049</v>
      </c>
    </row>
    <row r="154" spans="1:8" x14ac:dyDescent="0.25">
      <c r="A154" s="3">
        <v>42094</v>
      </c>
      <c r="B154" s="44">
        <v>-0.75</v>
      </c>
      <c r="C154" s="44">
        <v>3.7970000000000002</v>
      </c>
      <c r="D154" s="44">
        <v>1.7050000000000001</v>
      </c>
      <c r="E154" s="4">
        <f>CCB_Merrente[[#This Row],[Udlånsrente, husholdninger]]-CCB_Merrente[[#This Row],[Nationalbankens ledende pengepolitiske rente]]</f>
        <v>4.5470000000000006</v>
      </c>
      <c r="F154" s="4">
        <f>CCB_Merrente[[#This Row],[Udlånsrente, erhverv]]-CCB_Merrente[[#This Row],[Nationalbankens ledende pengepolitiske rente]]</f>
        <v>2.4550000000000001</v>
      </c>
      <c r="G154" s="4">
        <f t="shared" si="4"/>
        <v>5.1227619047619051</v>
      </c>
      <c r="H154" s="4">
        <f t="shared" si="5"/>
        <v>1.977095238095238</v>
      </c>
    </row>
    <row r="155" spans="1:8" x14ac:dyDescent="0.25">
      <c r="A155" s="3">
        <v>42124</v>
      </c>
      <c r="B155" s="44">
        <v>-0.75</v>
      </c>
      <c r="C155" s="44">
        <v>4.6440000000000001</v>
      </c>
      <c r="D155" s="44">
        <v>1.21</v>
      </c>
      <c r="E155" s="4">
        <f>CCB_Merrente[[#This Row],[Udlånsrente, husholdninger]]-CCB_Merrente[[#This Row],[Nationalbankens ledende pengepolitiske rente]]</f>
        <v>5.3940000000000001</v>
      </c>
      <c r="F155" s="4">
        <f>CCB_Merrente[[#This Row],[Udlånsrente, erhverv]]-CCB_Merrente[[#This Row],[Nationalbankens ledende pengepolitiske rente]]</f>
        <v>1.96</v>
      </c>
      <c r="G155" s="4">
        <f t="shared" si="4"/>
        <v>5.2263333333333337</v>
      </c>
      <c r="H155" s="4">
        <f t="shared" si="5"/>
        <v>2.0750000000000002</v>
      </c>
    </row>
    <row r="156" spans="1:8" x14ac:dyDescent="0.25">
      <c r="A156" s="3">
        <v>42155</v>
      </c>
      <c r="B156" s="44">
        <v>-0.75</v>
      </c>
      <c r="C156" s="44">
        <v>4.7130000000000001</v>
      </c>
      <c r="D156" s="44">
        <v>1.859</v>
      </c>
      <c r="E156" s="4">
        <f>CCB_Merrente[[#This Row],[Udlånsrente, husholdninger]]-CCB_Merrente[[#This Row],[Nationalbankens ledende pengepolitiske rente]]</f>
        <v>5.4630000000000001</v>
      </c>
      <c r="F156" s="4">
        <f>CCB_Merrente[[#This Row],[Udlånsrente, erhverv]]-CCB_Merrente[[#This Row],[Nationalbankens ledende pengepolitiske rente]]</f>
        <v>2.609</v>
      </c>
      <c r="G156" s="4">
        <f t="shared" si="4"/>
        <v>5.1346666666666669</v>
      </c>
      <c r="H156" s="4">
        <f t="shared" si="5"/>
        <v>2.3413333333333335</v>
      </c>
    </row>
    <row r="157" spans="1:8" x14ac:dyDescent="0.25">
      <c r="A157" s="3">
        <v>42185</v>
      </c>
      <c r="B157" s="44">
        <v>-0.75</v>
      </c>
      <c r="C157" s="44">
        <v>4.3369999999999997</v>
      </c>
      <c r="D157" s="44">
        <v>1.6519999999999999</v>
      </c>
      <c r="E157" s="4">
        <f>CCB_Merrente[[#This Row],[Udlånsrente, husholdninger]]-CCB_Merrente[[#This Row],[Nationalbankens ledende pengepolitiske rente]]</f>
        <v>5.0869999999999997</v>
      </c>
      <c r="F157" s="4">
        <f>CCB_Merrente[[#This Row],[Udlånsrente, erhverv]]-CCB_Merrente[[#This Row],[Nationalbankens ledende pengepolitiske rente]]</f>
        <v>2.4020000000000001</v>
      </c>
      <c r="G157" s="4">
        <f t="shared" si="4"/>
        <v>5.3146666666666667</v>
      </c>
      <c r="H157" s="4">
        <f t="shared" si="5"/>
        <v>2.3236666666666665</v>
      </c>
    </row>
    <row r="158" spans="1:8" x14ac:dyDescent="0.25">
      <c r="A158" s="3">
        <v>42216</v>
      </c>
      <c r="B158" s="44">
        <v>-0.75</v>
      </c>
      <c r="C158" s="44">
        <v>4.399</v>
      </c>
      <c r="D158" s="44">
        <v>1.6040000000000001</v>
      </c>
      <c r="E158" s="4">
        <f>CCB_Merrente[[#This Row],[Udlånsrente, husholdninger]]-CCB_Merrente[[#This Row],[Nationalbankens ledende pengepolitiske rente]]</f>
        <v>5.149</v>
      </c>
      <c r="F158" s="4">
        <f>CCB_Merrente[[#This Row],[Udlånsrente, erhverv]]-CCB_Merrente[[#This Row],[Nationalbankens ledende pengepolitiske rente]]</f>
        <v>2.3540000000000001</v>
      </c>
      <c r="G158" s="4">
        <f t="shared" si="4"/>
        <v>5.2330000000000005</v>
      </c>
      <c r="H158" s="4">
        <f t="shared" si="5"/>
        <v>2.4550000000000001</v>
      </c>
    </row>
    <row r="159" spans="1:8" x14ac:dyDescent="0.25">
      <c r="A159" s="3">
        <v>42247</v>
      </c>
      <c r="B159" s="44">
        <v>-0.75</v>
      </c>
      <c r="C159" s="44">
        <v>4.7880000000000003</v>
      </c>
      <c r="D159" s="44">
        <v>1.252</v>
      </c>
      <c r="E159" s="4">
        <f>CCB_Merrente[[#This Row],[Udlånsrente, husholdninger]]-CCB_Merrente[[#This Row],[Nationalbankens ledende pengepolitiske rente]]</f>
        <v>5.5380000000000003</v>
      </c>
      <c r="F159" s="4">
        <f>CCB_Merrente[[#This Row],[Udlånsrente, erhverv]]-CCB_Merrente[[#This Row],[Nationalbankens ledende pengepolitiske rente]]</f>
        <v>2.0019999999999998</v>
      </c>
      <c r="G159" s="4">
        <f t="shared" si="4"/>
        <v>5.258</v>
      </c>
      <c r="H159" s="4">
        <f t="shared" si="5"/>
        <v>2.2526666666666668</v>
      </c>
    </row>
    <row r="160" spans="1:8" x14ac:dyDescent="0.25">
      <c r="A160" s="3">
        <v>42277</v>
      </c>
      <c r="B160" s="44">
        <v>-0.75</v>
      </c>
      <c r="C160" s="44">
        <v>4.1589999999999998</v>
      </c>
      <c r="D160" s="44">
        <v>1.016</v>
      </c>
      <c r="E160" s="4">
        <f>CCB_Merrente[[#This Row],[Udlånsrente, husholdninger]]-CCB_Merrente[[#This Row],[Nationalbankens ledende pengepolitiske rente]]</f>
        <v>4.9089999999999998</v>
      </c>
      <c r="F160" s="4">
        <f>CCB_Merrente[[#This Row],[Udlånsrente, erhverv]]-CCB_Merrente[[#This Row],[Nationalbankens ledende pengepolitiske rente]]</f>
        <v>1.766</v>
      </c>
      <c r="G160" s="4">
        <f t="shared" si="4"/>
        <v>5.198666666666667</v>
      </c>
      <c r="H160" s="4">
        <f t="shared" si="5"/>
        <v>2.0406666666666666</v>
      </c>
    </row>
    <row r="161" spans="1:8" x14ac:dyDescent="0.25">
      <c r="A161" s="3">
        <v>42308</v>
      </c>
      <c r="B161" s="44">
        <v>-0.75</v>
      </c>
      <c r="C161" s="44">
        <v>4.6059999999999999</v>
      </c>
      <c r="D161" s="44">
        <v>1.4159999999999999</v>
      </c>
      <c r="E161" s="4">
        <f>CCB_Merrente[[#This Row],[Udlånsrente, husholdninger]]-CCB_Merrente[[#This Row],[Nationalbankens ledende pengepolitiske rente]]</f>
        <v>5.3559999999999999</v>
      </c>
      <c r="F161" s="4">
        <f>CCB_Merrente[[#This Row],[Udlånsrente, erhverv]]-CCB_Merrente[[#This Row],[Nationalbankens ledende pengepolitiske rente]]</f>
        <v>2.1659999999999999</v>
      </c>
      <c r="G161" s="4">
        <f t="shared" si="4"/>
        <v>5.2676666666666661</v>
      </c>
      <c r="H161" s="4">
        <f t="shared" si="5"/>
        <v>1.9779999999999998</v>
      </c>
    </row>
    <row r="162" spans="1:8" x14ac:dyDescent="0.25">
      <c r="A162" s="3">
        <v>42338</v>
      </c>
      <c r="B162" s="44">
        <v>-0.75</v>
      </c>
      <c r="C162" s="44">
        <v>4.6500000000000004</v>
      </c>
      <c r="D162" s="44">
        <v>1.466</v>
      </c>
      <c r="E162" s="4">
        <f>CCB_Merrente[[#This Row],[Udlånsrente, husholdninger]]-CCB_Merrente[[#This Row],[Nationalbankens ledende pengepolitiske rente]]</f>
        <v>5.4</v>
      </c>
      <c r="F162" s="4">
        <f>CCB_Merrente[[#This Row],[Udlånsrente, erhverv]]-CCB_Merrente[[#This Row],[Nationalbankens ledende pengepolitiske rente]]</f>
        <v>2.2160000000000002</v>
      </c>
      <c r="G162" s="4">
        <f t="shared" si="4"/>
        <v>5.2216666666666667</v>
      </c>
      <c r="H162" s="4">
        <f t="shared" si="5"/>
        <v>2.0493333333333332</v>
      </c>
    </row>
    <row r="163" spans="1:8" x14ac:dyDescent="0.25">
      <c r="A163" s="3">
        <v>42369</v>
      </c>
      <c r="B163" s="44">
        <v>-0.75</v>
      </c>
      <c r="C163" s="44">
        <v>4.1280000000000001</v>
      </c>
      <c r="D163" s="44">
        <v>1.6220000000000001</v>
      </c>
      <c r="E163" s="4">
        <f>CCB_Merrente[[#This Row],[Udlånsrente, husholdninger]]-CCB_Merrente[[#This Row],[Nationalbankens ledende pengepolitiske rente]]</f>
        <v>4.8780000000000001</v>
      </c>
      <c r="F163" s="4">
        <f>CCB_Merrente[[#This Row],[Udlånsrente, erhverv]]-CCB_Merrente[[#This Row],[Nationalbankens ledende pengepolitiske rente]]</f>
        <v>2.3719999999999999</v>
      </c>
      <c r="G163" s="4">
        <f t="shared" si="4"/>
        <v>5.2113333333333332</v>
      </c>
      <c r="H163" s="4">
        <f t="shared" si="5"/>
        <v>2.2513333333333332</v>
      </c>
    </row>
    <row r="164" spans="1:8" x14ac:dyDescent="0.25">
      <c r="A164" s="3">
        <v>42400</v>
      </c>
      <c r="B164" s="44">
        <v>-0.67000000000000015</v>
      </c>
      <c r="C164" s="44">
        <v>4.7789999999999999</v>
      </c>
      <c r="D164" s="44">
        <v>1.825</v>
      </c>
      <c r="E164" s="4">
        <f>CCB_Merrente[[#This Row],[Udlånsrente, husholdninger]]-CCB_Merrente[[#This Row],[Nationalbankens ledende pengepolitiske rente]]</f>
        <v>5.4489999999999998</v>
      </c>
      <c r="F164" s="4">
        <f>CCB_Merrente[[#This Row],[Udlånsrente, erhverv]]-CCB_Merrente[[#This Row],[Nationalbankens ledende pengepolitiske rente]]</f>
        <v>2.4950000000000001</v>
      </c>
      <c r="G164" s="4">
        <f t="shared" si="4"/>
        <v>5.2423333333333337</v>
      </c>
      <c r="H164" s="4">
        <f t="shared" si="5"/>
        <v>2.3610000000000002</v>
      </c>
    </row>
    <row r="165" spans="1:8" x14ac:dyDescent="0.25">
      <c r="A165" s="3">
        <v>42429</v>
      </c>
      <c r="B165" s="44">
        <v>-0.65000000000000013</v>
      </c>
      <c r="C165" s="44">
        <v>4.3470000000000004</v>
      </c>
      <c r="D165" s="44">
        <v>1.476</v>
      </c>
      <c r="E165" s="4">
        <f>CCB_Merrente[[#This Row],[Udlånsrente, husholdninger]]-CCB_Merrente[[#This Row],[Nationalbankens ledende pengepolitiske rente]]</f>
        <v>4.9970000000000008</v>
      </c>
      <c r="F165" s="4">
        <f>CCB_Merrente[[#This Row],[Udlånsrente, erhverv]]-CCB_Merrente[[#This Row],[Nationalbankens ledende pengepolitiske rente]]</f>
        <v>2.1260000000000003</v>
      </c>
      <c r="G165" s="4">
        <f t="shared" si="4"/>
        <v>5.1080000000000005</v>
      </c>
      <c r="H165" s="4">
        <f t="shared" si="5"/>
        <v>2.331</v>
      </c>
    </row>
    <row r="166" spans="1:8" x14ac:dyDescent="0.25">
      <c r="A166" s="3">
        <v>42460</v>
      </c>
      <c r="B166" s="44">
        <v>-0.65000000000000013</v>
      </c>
      <c r="C166" s="44">
        <v>3.948</v>
      </c>
      <c r="D166" s="44">
        <v>1.337</v>
      </c>
      <c r="E166" s="4">
        <f>CCB_Merrente[[#This Row],[Udlånsrente, husholdninger]]-CCB_Merrente[[#This Row],[Nationalbankens ledende pengepolitiske rente]]</f>
        <v>4.5979999999999999</v>
      </c>
      <c r="F166" s="4">
        <f>CCB_Merrente[[#This Row],[Udlånsrente, erhverv]]-CCB_Merrente[[#This Row],[Nationalbankens ledende pengepolitiske rente]]</f>
        <v>1.9870000000000001</v>
      </c>
      <c r="G166" s="4">
        <f t="shared" si="4"/>
        <v>5.0146666666666668</v>
      </c>
      <c r="H166" s="4">
        <f t="shared" si="5"/>
        <v>2.202666666666667</v>
      </c>
    </row>
    <row r="167" spans="1:8" x14ac:dyDescent="0.25">
      <c r="A167" s="3">
        <v>42490</v>
      </c>
      <c r="B167" s="44">
        <v>-0.65000000000000013</v>
      </c>
      <c r="C167" s="44">
        <v>4.6040000000000001</v>
      </c>
      <c r="D167" s="44">
        <v>1.4159999999999999</v>
      </c>
      <c r="E167" s="4">
        <f>CCB_Merrente[[#This Row],[Udlånsrente, husholdninger]]-CCB_Merrente[[#This Row],[Nationalbankens ledende pengepolitiske rente]]</f>
        <v>5.2540000000000004</v>
      </c>
      <c r="F167" s="4">
        <f>CCB_Merrente[[#This Row],[Udlånsrente, erhverv]]-CCB_Merrente[[#This Row],[Nationalbankens ledende pengepolitiske rente]]</f>
        <v>2.0659999999999998</v>
      </c>
      <c r="G167" s="4">
        <f t="shared" si="4"/>
        <v>4.9496666666666664</v>
      </c>
      <c r="H167" s="4">
        <f t="shared" si="5"/>
        <v>2.0596666666666668</v>
      </c>
    </row>
    <row r="168" spans="1:8" x14ac:dyDescent="0.25">
      <c r="A168" s="3">
        <v>42521</v>
      </c>
      <c r="B168" s="44">
        <v>-0.65000000000000013</v>
      </c>
      <c r="C168" s="44">
        <v>4.2249999999999996</v>
      </c>
      <c r="D168" s="44">
        <v>1.042</v>
      </c>
      <c r="E168" s="4">
        <f>CCB_Merrente[[#This Row],[Udlånsrente, husholdninger]]-CCB_Merrente[[#This Row],[Nationalbankens ledende pengepolitiske rente]]</f>
        <v>4.875</v>
      </c>
      <c r="F168" s="4">
        <f>CCB_Merrente[[#This Row],[Udlånsrente, erhverv]]-CCB_Merrente[[#This Row],[Nationalbankens ledende pengepolitiske rente]]</f>
        <v>1.6920000000000002</v>
      </c>
      <c r="G168" s="4">
        <f t="shared" si="4"/>
        <v>4.9089999999999998</v>
      </c>
      <c r="H168" s="4">
        <f t="shared" si="5"/>
        <v>1.915</v>
      </c>
    </row>
    <row r="169" spans="1:8" x14ac:dyDescent="0.25">
      <c r="A169" s="3">
        <v>42551</v>
      </c>
      <c r="B169" s="44">
        <v>-0.65000000000000024</v>
      </c>
      <c r="C169" s="44">
        <v>3.85</v>
      </c>
      <c r="D169" s="44">
        <v>1.119</v>
      </c>
      <c r="E169" s="4">
        <f>CCB_Merrente[[#This Row],[Udlånsrente, husholdninger]]-CCB_Merrente[[#This Row],[Nationalbankens ledende pengepolitiske rente]]</f>
        <v>4.5</v>
      </c>
      <c r="F169" s="4">
        <f>CCB_Merrente[[#This Row],[Udlånsrente, erhverv]]-CCB_Merrente[[#This Row],[Nationalbankens ledende pengepolitiske rente]]</f>
        <v>1.7690000000000001</v>
      </c>
      <c r="G169" s="4">
        <f t="shared" si="4"/>
        <v>4.8763333333333341</v>
      </c>
      <c r="H169" s="4">
        <f t="shared" si="5"/>
        <v>1.8423333333333334</v>
      </c>
    </row>
    <row r="170" spans="1:8" x14ac:dyDescent="0.25">
      <c r="A170" s="3">
        <v>42582</v>
      </c>
      <c r="B170" s="44">
        <v>-0.65000000000000013</v>
      </c>
      <c r="C170" s="44">
        <v>4.109</v>
      </c>
      <c r="D170" s="44">
        <v>1.53</v>
      </c>
      <c r="E170" s="4">
        <f>CCB_Merrente[[#This Row],[Udlånsrente, husholdninger]]-CCB_Merrente[[#This Row],[Nationalbankens ledende pengepolitiske rente]]</f>
        <v>4.7590000000000003</v>
      </c>
      <c r="F170" s="4">
        <f>CCB_Merrente[[#This Row],[Udlånsrente, erhverv]]-CCB_Merrente[[#This Row],[Nationalbankens ledende pengepolitiske rente]]</f>
        <v>2.1800000000000002</v>
      </c>
      <c r="G170" s="4">
        <f t="shared" si="4"/>
        <v>4.7113333333333332</v>
      </c>
      <c r="H170" s="4">
        <f t="shared" si="5"/>
        <v>1.8803333333333334</v>
      </c>
    </row>
    <row r="171" spans="1:8" x14ac:dyDescent="0.25">
      <c r="A171" s="3">
        <v>42613</v>
      </c>
      <c r="B171" s="44">
        <v>-0.65000000000000024</v>
      </c>
      <c r="C171" s="44">
        <v>4.069</v>
      </c>
      <c r="D171" s="44">
        <v>1.1220000000000001</v>
      </c>
      <c r="E171" s="4">
        <f>CCB_Merrente[[#This Row],[Udlånsrente, husholdninger]]-CCB_Merrente[[#This Row],[Nationalbankens ledende pengepolitiske rente]]</f>
        <v>4.7190000000000003</v>
      </c>
      <c r="F171" s="4">
        <f>CCB_Merrente[[#This Row],[Udlånsrente, erhverv]]-CCB_Merrente[[#This Row],[Nationalbankens ledende pengepolitiske rente]]</f>
        <v>1.7720000000000002</v>
      </c>
      <c r="G171" s="4">
        <f t="shared" si="4"/>
        <v>4.6593333333333335</v>
      </c>
      <c r="H171" s="4">
        <f t="shared" si="5"/>
        <v>1.907</v>
      </c>
    </row>
    <row r="172" spans="1:8" x14ac:dyDescent="0.25">
      <c r="A172" s="3">
        <v>42643</v>
      </c>
      <c r="B172" s="44">
        <v>-0.65000000000000024</v>
      </c>
      <c r="C172" s="44">
        <v>3.4550000000000001</v>
      </c>
      <c r="D172" s="44">
        <v>1.125</v>
      </c>
      <c r="E172" s="4">
        <f>CCB_Merrente[[#This Row],[Udlånsrente, husholdninger]]-CCB_Merrente[[#This Row],[Nationalbankens ledende pengepolitiske rente]]</f>
        <v>4.1050000000000004</v>
      </c>
      <c r="F172" s="4">
        <f>CCB_Merrente[[#This Row],[Udlånsrente, erhverv]]-CCB_Merrente[[#This Row],[Nationalbankens ledende pengepolitiske rente]]</f>
        <v>1.7750000000000004</v>
      </c>
      <c r="G172" s="4">
        <f t="shared" si="4"/>
        <v>4.5276666666666676</v>
      </c>
      <c r="H172" s="4">
        <f t="shared" si="5"/>
        <v>1.909</v>
      </c>
    </row>
    <row r="173" spans="1:8" x14ac:dyDescent="0.25">
      <c r="A173" s="3">
        <v>42674</v>
      </c>
      <c r="B173" s="44">
        <v>-0.65000000000000013</v>
      </c>
      <c r="C173" s="44">
        <v>3.9060000000000001</v>
      </c>
      <c r="D173" s="44">
        <v>1.2669999999999999</v>
      </c>
      <c r="E173" s="4">
        <f>CCB_Merrente[[#This Row],[Udlånsrente, husholdninger]]-CCB_Merrente[[#This Row],[Nationalbankens ledende pengepolitiske rente]]</f>
        <v>4.556</v>
      </c>
      <c r="F173" s="4">
        <f>CCB_Merrente[[#This Row],[Udlånsrente, erhverv]]-CCB_Merrente[[#This Row],[Nationalbankens ledende pengepolitiske rente]]</f>
        <v>1.917</v>
      </c>
      <c r="G173" s="4">
        <f t="shared" si="4"/>
        <v>4.4600000000000009</v>
      </c>
      <c r="H173" s="4">
        <f t="shared" si="5"/>
        <v>1.8213333333333335</v>
      </c>
    </row>
    <row r="174" spans="1:8" x14ac:dyDescent="0.25">
      <c r="A174" s="3">
        <v>42704</v>
      </c>
      <c r="B174" s="44">
        <v>-0.65000000000000024</v>
      </c>
      <c r="C174" s="44">
        <v>3.99</v>
      </c>
      <c r="D174" s="44">
        <v>0.91600000000000004</v>
      </c>
      <c r="E174" s="4">
        <f>CCB_Merrente[[#This Row],[Udlånsrente, husholdninger]]-CCB_Merrente[[#This Row],[Nationalbankens ledende pengepolitiske rente]]</f>
        <v>4.6400000000000006</v>
      </c>
      <c r="F174" s="4">
        <f>CCB_Merrente[[#This Row],[Udlånsrente, erhverv]]-CCB_Merrente[[#This Row],[Nationalbankens ledende pengepolitiske rente]]</f>
        <v>1.5660000000000003</v>
      </c>
      <c r="G174" s="4">
        <f t="shared" si="4"/>
        <v>4.4336666666666673</v>
      </c>
      <c r="H174" s="4">
        <f t="shared" si="5"/>
        <v>1.752666666666667</v>
      </c>
    </row>
    <row r="175" spans="1:8" x14ac:dyDescent="0.25">
      <c r="A175" s="3">
        <v>42735</v>
      </c>
      <c r="B175" s="44">
        <v>-0.65000000000000013</v>
      </c>
      <c r="C175" s="44">
        <v>3.4020000000000001</v>
      </c>
      <c r="D175" s="44">
        <v>1.5349999999999999</v>
      </c>
      <c r="E175" s="4">
        <f>CCB_Merrente[[#This Row],[Udlånsrente, husholdninger]]-CCB_Merrente[[#This Row],[Nationalbankens ledende pengepolitiske rente]]</f>
        <v>4.0520000000000005</v>
      </c>
      <c r="F175" s="4">
        <f>CCB_Merrente[[#This Row],[Udlånsrente, erhverv]]-CCB_Merrente[[#This Row],[Nationalbankens ledende pengepolitiske rente]]</f>
        <v>2.1850000000000001</v>
      </c>
      <c r="G175" s="4">
        <f t="shared" si="4"/>
        <v>4.4160000000000004</v>
      </c>
      <c r="H175" s="4">
        <f t="shared" si="5"/>
        <v>1.8893333333333338</v>
      </c>
    </row>
    <row r="176" spans="1:8" x14ac:dyDescent="0.25">
      <c r="A176" s="3">
        <v>42766</v>
      </c>
      <c r="B176" s="44">
        <v>-0.65000000000000024</v>
      </c>
      <c r="C176" s="44">
        <v>4.0449999999999999</v>
      </c>
      <c r="D176" s="44">
        <v>1.3140000000000001</v>
      </c>
      <c r="E176" s="4">
        <f>CCB_Merrente[[#This Row],[Udlånsrente, husholdninger]]-CCB_Merrente[[#This Row],[Nationalbankens ledende pengepolitiske rente]]</f>
        <v>4.6950000000000003</v>
      </c>
      <c r="F176" s="4">
        <f>CCB_Merrente[[#This Row],[Udlånsrente, erhverv]]-CCB_Merrente[[#This Row],[Nationalbankens ledende pengepolitiske rente]]</f>
        <v>1.9640000000000004</v>
      </c>
      <c r="G176" s="4">
        <f t="shared" si="4"/>
        <v>4.4623333333333335</v>
      </c>
      <c r="H176" s="4">
        <f t="shared" si="5"/>
        <v>1.9050000000000002</v>
      </c>
    </row>
    <row r="177" spans="1:8" x14ac:dyDescent="0.25">
      <c r="A177" s="3">
        <v>42794</v>
      </c>
      <c r="B177" s="44">
        <v>-0.65000000000000013</v>
      </c>
      <c r="C177" s="44">
        <v>4.0730000000000004</v>
      </c>
      <c r="D177" s="44">
        <v>1.107</v>
      </c>
      <c r="E177" s="4">
        <f>CCB_Merrente[[#This Row],[Udlånsrente, husholdninger]]-CCB_Merrente[[#This Row],[Nationalbankens ledende pengepolitiske rente]]</f>
        <v>4.7230000000000008</v>
      </c>
      <c r="F177" s="4">
        <f>CCB_Merrente[[#This Row],[Udlånsrente, erhverv]]-CCB_Merrente[[#This Row],[Nationalbankens ledende pengepolitiske rente]]</f>
        <v>1.7570000000000001</v>
      </c>
      <c r="G177" s="4">
        <f t="shared" si="4"/>
        <v>4.49</v>
      </c>
      <c r="H177" s="4">
        <f t="shared" si="5"/>
        <v>1.9686666666666668</v>
      </c>
    </row>
    <row r="178" spans="1:8" x14ac:dyDescent="0.25">
      <c r="A178" s="3">
        <v>42825</v>
      </c>
      <c r="B178" s="44">
        <v>-0.65000000000000024</v>
      </c>
      <c r="C178" s="44">
        <v>3.4180000000000001</v>
      </c>
      <c r="D178" s="44">
        <v>1.107</v>
      </c>
      <c r="E178" s="4">
        <f>CCB_Merrente[[#This Row],[Udlånsrente, husholdninger]]-CCB_Merrente[[#This Row],[Nationalbankens ledende pengepolitiske rente]]</f>
        <v>4.0680000000000005</v>
      </c>
      <c r="F178" s="4">
        <f>CCB_Merrente[[#This Row],[Udlånsrente, erhverv]]-CCB_Merrente[[#This Row],[Nationalbankens ledende pengepolitiske rente]]</f>
        <v>1.7570000000000001</v>
      </c>
      <c r="G178" s="4">
        <f t="shared" si="4"/>
        <v>4.4953333333333338</v>
      </c>
      <c r="H178" s="4">
        <f t="shared" si="5"/>
        <v>1.8260000000000003</v>
      </c>
    </row>
    <row r="179" spans="1:8" x14ac:dyDescent="0.25">
      <c r="A179" s="3">
        <v>42855</v>
      </c>
      <c r="B179" s="44">
        <v>-0.65000000000000013</v>
      </c>
      <c r="C179" s="44">
        <v>3.952</v>
      </c>
      <c r="D179" s="44">
        <v>0.96299999999999997</v>
      </c>
      <c r="E179" s="4">
        <f>CCB_Merrente[[#This Row],[Udlånsrente, husholdninger]]-CCB_Merrente[[#This Row],[Nationalbankens ledende pengepolitiske rente]]</f>
        <v>4.6020000000000003</v>
      </c>
      <c r="F179" s="4">
        <f>CCB_Merrente[[#This Row],[Udlånsrente, erhverv]]-CCB_Merrente[[#This Row],[Nationalbankens ledende pengepolitiske rente]]</f>
        <v>1.613</v>
      </c>
      <c r="G179" s="4">
        <f t="shared" si="4"/>
        <v>4.4643333333333333</v>
      </c>
      <c r="H179" s="4">
        <f t="shared" si="5"/>
        <v>1.7090000000000003</v>
      </c>
    </row>
    <row r="180" spans="1:8" x14ac:dyDescent="0.25">
      <c r="A180" s="3">
        <v>42886</v>
      </c>
      <c r="B180" s="44">
        <v>-0.65000000000000013</v>
      </c>
      <c r="C180" s="44">
        <v>3.94</v>
      </c>
      <c r="D180" s="44">
        <v>0.88500000000000001</v>
      </c>
      <c r="E180" s="4">
        <f>CCB_Merrente[[#This Row],[Udlånsrente, husholdninger]]-CCB_Merrente[[#This Row],[Nationalbankens ledende pengepolitiske rente]]</f>
        <v>4.59</v>
      </c>
      <c r="F180" s="4">
        <f>CCB_Merrente[[#This Row],[Udlånsrente, erhverv]]-CCB_Merrente[[#This Row],[Nationalbankens ledende pengepolitiske rente]]</f>
        <v>1.5350000000000001</v>
      </c>
      <c r="G180" s="4">
        <f t="shared" si="4"/>
        <v>4.4200000000000008</v>
      </c>
      <c r="H180" s="4">
        <f t="shared" si="5"/>
        <v>1.635</v>
      </c>
    </row>
    <row r="181" spans="1:8" x14ac:dyDescent="0.25">
      <c r="A181" s="3">
        <v>42916</v>
      </c>
      <c r="B181" s="44">
        <v>-0.65000000000000013</v>
      </c>
      <c r="C181" s="44">
        <v>3.7189999999999999</v>
      </c>
      <c r="D181" s="44">
        <v>1.08</v>
      </c>
      <c r="E181" s="4">
        <f>CCB_Merrente[[#This Row],[Udlånsrente, husholdninger]]-CCB_Merrente[[#This Row],[Nationalbankens ledende pengepolitiske rente]]</f>
        <v>4.3689999999999998</v>
      </c>
      <c r="F181" s="4">
        <f>CCB_Merrente[[#This Row],[Udlånsrente, erhverv]]-CCB_Merrente[[#This Row],[Nationalbankens ledende pengepolitiske rente]]</f>
        <v>1.7300000000000002</v>
      </c>
      <c r="G181" s="4">
        <f t="shared" si="4"/>
        <v>4.5203333333333333</v>
      </c>
      <c r="H181" s="4">
        <f t="shared" si="5"/>
        <v>1.6260000000000001</v>
      </c>
    </row>
    <row r="182" spans="1:8" x14ac:dyDescent="0.25">
      <c r="A182" s="3">
        <v>42947</v>
      </c>
      <c r="B182" s="44">
        <v>-0.65000000000000013</v>
      </c>
      <c r="C182" s="44">
        <v>3.9009999999999998</v>
      </c>
      <c r="D182" s="44">
        <v>1.3129999999999999</v>
      </c>
      <c r="E182" s="4">
        <f>CCB_Merrente[[#This Row],[Udlånsrente, husholdninger]]-CCB_Merrente[[#This Row],[Nationalbankens ledende pengepolitiske rente]]</f>
        <v>4.5510000000000002</v>
      </c>
      <c r="F182" s="4">
        <f>CCB_Merrente[[#This Row],[Udlånsrente, erhverv]]-CCB_Merrente[[#This Row],[Nationalbankens ledende pengepolitiske rente]]</f>
        <v>1.9630000000000001</v>
      </c>
      <c r="G182" s="4">
        <f t="shared" si="4"/>
        <v>4.503333333333333</v>
      </c>
      <c r="H182" s="4">
        <f t="shared" si="5"/>
        <v>1.7426666666666668</v>
      </c>
    </row>
    <row r="183" spans="1:8" x14ac:dyDescent="0.25">
      <c r="A183" s="3">
        <v>42978</v>
      </c>
      <c r="B183" s="44">
        <v>-0.65000000000000024</v>
      </c>
      <c r="C183" s="44">
        <v>3.7749999999999999</v>
      </c>
      <c r="D183" s="44">
        <v>0.57899999999999996</v>
      </c>
      <c r="E183" s="4">
        <f>CCB_Merrente[[#This Row],[Udlånsrente, husholdninger]]-CCB_Merrente[[#This Row],[Nationalbankens ledende pengepolitiske rente]]</f>
        <v>4.4249999999999998</v>
      </c>
      <c r="F183" s="4">
        <f>CCB_Merrente[[#This Row],[Udlånsrente, erhverv]]-CCB_Merrente[[#This Row],[Nationalbankens ledende pengepolitiske rente]]</f>
        <v>1.2290000000000001</v>
      </c>
      <c r="G183" s="4">
        <f t="shared" si="4"/>
        <v>4.4483333333333333</v>
      </c>
      <c r="H183" s="4">
        <f t="shared" si="5"/>
        <v>1.6406666666666669</v>
      </c>
    </row>
    <row r="184" spans="1:8" x14ac:dyDescent="0.25">
      <c r="A184" s="3">
        <v>43008</v>
      </c>
      <c r="B184" s="44">
        <v>-0.65000000000000013</v>
      </c>
      <c r="C184" s="44">
        <v>3.45</v>
      </c>
      <c r="D184" s="44">
        <v>0.92800000000000005</v>
      </c>
      <c r="E184" s="4">
        <f>CCB_Merrente[[#This Row],[Udlånsrente, husholdninger]]-CCB_Merrente[[#This Row],[Nationalbankens ledende pengepolitiske rente]]</f>
        <v>4.1000000000000005</v>
      </c>
      <c r="F184" s="4">
        <f>CCB_Merrente[[#This Row],[Udlånsrente, erhverv]]-CCB_Merrente[[#This Row],[Nationalbankens ledende pengepolitiske rente]]</f>
        <v>1.5780000000000003</v>
      </c>
      <c r="G184" s="4">
        <f t="shared" si="4"/>
        <v>4.3586666666666671</v>
      </c>
      <c r="H184" s="4">
        <f t="shared" si="5"/>
        <v>1.59</v>
      </c>
    </row>
    <row r="185" spans="1:8" x14ac:dyDescent="0.25">
      <c r="A185" s="3">
        <v>43039</v>
      </c>
      <c r="B185" s="44">
        <v>-0.65000000000000024</v>
      </c>
      <c r="C185" s="44">
        <v>3.819</v>
      </c>
      <c r="D185" s="44">
        <v>1.3080000000000001</v>
      </c>
      <c r="E185" s="4">
        <f>CCB_Merrente[[#This Row],[Udlånsrente, husholdninger]]-CCB_Merrente[[#This Row],[Nationalbankens ledende pengepolitiske rente]]</f>
        <v>4.4690000000000003</v>
      </c>
      <c r="F185" s="4">
        <f>CCB_Merrente[[#This Row],[Udlånsrente, erhverv]]-CCB_Merrente[[#This Row],[Nationalbankens ledende pengepolitiske rente]]</f>
        <v>1.9580000000000002</v>
      </c>
      <c r="G185" s="4">
        <f t="shared" si="4"/>
        <v>4.3313333333333333</v>
      </c>
      <c r="H185" s="4">
        <f t="shared" si="5"/>
        <v>1.5883333333333336</v>
      </c>
    </row>
    <row r="186" spans="1:8" x14ac:dyDescent="0.25">
      <c r="A186" s="3">
        <v>43069</v>
      </c>
      <c r="B186" s="44">
        <v>-0.65000000000000024</v>
      </c>
      <c r="C186" s="44">
        <v>3.9220000000000002</v>
      </c>
      <c r="D186" s="44">
        <v>1.079</v>
      </c>
      <c r="E186" s="4">
        <f>CCB_Merrente[[#This Row],[Udlånsrente, husholdninger]]-CCB_Merrente[[#This Row],[Nationalbankens ledende pengepolitiske rente]]</f>
        <v>4.5720000000000001</v>
      </c>
      <c r="F186" s="4">
        <f>CCB_Merrente[[#This Row],[Udlånsrente, erhverv]]-CCB_Merrente[[#This Row],[Nationalbankens ledende pengepolitiske rente]]</f>
        <v>1.7290000000000001</v>
      </c>
      <c r="G186" s="4">
        <f t="shared" si="4"/>
        <v>4.3803333333333336</v>
      </c>
      <c r="H186" s="4">
        <f t="shared" si="5"/>
        <v>1.7550000000000001</v>
      </c>
    </row>
    <row r="187" spans="1:8" x14ac:dyDescent="0.25">
      <c r="A187" s="3">
        <v>43100</v>
      </c>
      <c r="B187" s="44">
        <v>-0.65000000000000013</v>
      </c>
      <c r="C187" s="44">
        <v>3.1880000000000002</v>
      </c>
      <c r="D187" s="44">
        <v>1.264</v>
      </c>
      <c r="E187" s="4">
        <f>CCB_Merrente[[#This Row],[Udlånsrente, husholdninger]]-CCB_Merrente[[#This Row],[Nationalbankens ledende pengepolitiske rente]]</f>
        <v>3.8380000000000001</v>
      </c>
      <c r="F187" s="4">
        <f>CCB_Merrente[[#This Row],[Udlånsrente, erhverv]]-CCB_Merrente[[#This Row],[Nationalbankens ledende pengepolitiske rente]]</f>
        <v>1.9140000000000001</v>
      </c>
      <c r="G187" s="4">
        <f t="shared" si="4"/>
        <v>4.2930000000000001</v>
      </c>
      <c r="H187" s="4">
        <f t="shared" si="5"/>
        <v>1.8670000000000002</v>
      </c>
    </row>
    <row r="188" spans="1:8" x14ac:dyDescent="0.25">
      <c r="A188" s="3">
        <v>43131</v>
      </c>
      <c r="B188" s="44">
        <v>-0.65000000000000024</v>
      </c>
      <c r="C188" s="44">
        <v>3.6819999999999999</v>
      </c>
      <c r="D188" s="44">
        <v>1.5669999999999999</v>
      </c>
      <c r="E188" s="4">
        <f>CCB_Merrente[[#This Row],[Udlånsrente, husholdninger]]-CCB_Merrente[[#This Row],[Nationalbankens ledende pengepolitiske rente]]</f>
        <v>4.3319999999999999</v>
      </c>
      <c r="F188" s="4">
        <f>CCB_Merrente[[#This Row],[Udlånsrente, erhverv]]-CCB_Merrente[[#This Row],[Nationalbankens ledende pengepolitiske rente]]</f>
        <v>2.2170000000000001</v>
      </c>
      <c r="G188" s="4">
        <f t="shared" si="4"/>
        <v>4.2473333333333336</v>
      </c>
      <c r="H188" s="4">
        <f t="shared" si="5"/>
        <v>1.9533333333333334</v>
      </c>
    </row>
    <row r="189" spans="1:8" x14ac:dyDescent="0.25">
      <c r="A189" s="3">
        <v>43159</v>
      </c>
      <c r="B189" s="44">
        <v>-0.65000000000000013</v>
      </c>
      <c r="C189" s="44">
        <v>3.2269999999999999</v>
      </c>
      <c r="D189" s="44">
        <v>1.1759999999999999</v>
      </c>
      <c r="E189" s="4">
        <f>CCB_Merrente[[#This Row],[Udlånsrente, husholdninger]]-CCB_Merrente[[#This Row],[Nationalbankens ledende pengepolitiske rente]]</f>
        <v>3.8769999999999998</v>
      </c>
      <c r="F189" s="4">
        <f>CCB_Merrente[[#This Row],[Udlånsrente, erhverv]]-CCB_Merrente[[#This Row],[Nationalbankens ledende pengepolitiske rente]]</f>
        <v>1.8260000000000001</v>
      </c>
      <c r="G189" s="4">
        <f t="shared" si="4"/>
        <v>4.0156666666666672</v>
      </c>
      <c r="H189" s="4">
        <f t="shared" si="5"/>
        <v>1.9856666666666669</v>
      </c>
    </row>
    <row r="190" spans="1:8" x14ac:dyDescent="0.25">
      <c r="A190" s="3">
        <v>43190</v>
      </c>
      <c r="B190" s="44">
        <v>-0.65000000000000013</v>
      </c>
      <c r="C190" s="44">
        <v>3.1640000000000001</v>
      </c>
      <c r="D190" s="44">
        <v>0.98699999999999999</v>
      </c>
      <c r="E190" s="4">
        <f>CCB_Merrente[[#This Row],[Udlånsrente, husholdninger]]-CCB_Merrente[[#This Row],[Nationalbankens ledende pengepolitiske rente]]</f>
        <v>3.8140000000000001</v>
      </c>
      <c r="F190" s="4">
        <f>CCB_Merrente[[#This Row],[Udlånsrente, erhverv]]-CCB_Merrente[[#This Row],[Nationalbankens ledende pengepolitiske rente]]</f>
        <v>1.637</v>
      </c>
      <c r="G190" s="4">
        <f t="shared" si="4"/>
        <v>4.0076666666666663</v>
      </c>
      <c r="H190" s="4">
        <f t="shared" si="5"/>
        <v>1.8933333333333333</v>
      </c>
    </row>
    <row r="191" spans="1:8" x14ac:dyDescent="0.25">
      <c r="A191" s="3">
        <v>43220</v>
      </c>
      <c r="B191" s="44">
        <v>-0.65000000000000013</v>
      </c>
      <c r="C191" s="44">
        <v>3.1579999999999999</v>
      </c>
      <c r="D191" s="44">
        <v>0.90800000000000003</v>
      </c>
      <c r="E191" s="4">
        <f>CCB_Merrente[[#This Row],[Udlånsrente, husholdninger]]-CCB_Merrente[[#This Row],[Nationalbankens ledende pengepolitiske rente]]</f>
        <v>3.8079999999999998</v>
      </c>
      <c r="F191" s="4">
        <f>CCB_Merrente[[#This Row],[Udlånsrente, erhverv]]-CCB_Merrente[[#This Row],[Nationalbankens ledende pengepolitiske rente]]</f>
        <v>1.5580000000000003</v>
      </c>
      <c r="G191" s="4">
        <f t="shared" si="4"/>
        <v>3.8329999999999997</v>
      </c>
      <c r="H191" s="4">
        <f t="shared" si="5"/>
        <v>1.6736666666666669</v>
      </c>
    </row>
    <row r="192" spans="1:8" x14ac:dyDescent="0.25">
      <c r="A192" s="3">
        <v>43251</v>
      </c>
      <c r="B192" s="44">
        <v>-0.65000000000000013</v>
      </c>
      <c r="C192" s="44">
        <v>3.8159999999999998</v>
      </c>
      <c r="D192" s="44">
        <v>0.442</v>
      </c>
      <c r="E192" s="4">
        <f>CCB_Merrente[[#This Row],[Udlånsrente, husholdninger]]-CCB_Merrente[[#This Row],[Nationalbankens ledende pengepolitiske rente]]</f>
        <v>4.4660000000000002</v>
      </c>
      <c r="F192" s="4">
        <f>CCB_Merrente[[#This Row],[Udlånsrente, erhverv]]-CCB_Merrente[[#This Row],[Nationalbankens ledende pengepolitiske rente]]</f>
        <v>1.0920000000000001</v>
      </c>
      <c r="G192" s="4">
        <f t="shared" si="4"/>
        <v>4.0293333333333337</v>
      </c>
      <c r="H192" s="4">
        <f t="shared" si="5"/>
        <v>1.4290000000000003</v>
      </c>
    </row>
    <row r="193" spans="1:8" x14ac:dyDescent="0.25">
      <c r="A193" s="3">
        <v>43281</v>
      </c>
      <c r="B193" s="44">
        <v>-0.65000000000000013</v>
      </c>
      <c r="C193" s="44">
        <v>3.3820000000000001</v>
      </c>
      <c r="D193" s="44">
        <v>0.77100000000000002</v>
      </c>
      <c r="E193" s="4">
        <f>CCB_Merrente[[#This Row],[Udlånsrente, husholdninger]]-CCB_Merrente[[#This Row],[Nationalbankens ledende pengepolitiske rente]]</f>
        <v>4.032</v>
      </c>
      <c r="F193" s="4">
        <f>CCB_Merrente[[#This Row],[Udlånsrente, erhverv]]-CCB_Merrente[[#This Row],[Nationalbankens ledende pengepolitiske rente]]</f>
        <v>1.4210000000000003</v>
      </c>
      <c r="G193" s="4">
        <f t="shared" si="4"/>
        <v>4.1020000000000003</v>
      </c>
      <c r="H193" s="4">
        <f t="shared" si="5"/>
        <v>1.3570000000000002</v>
      </c>
    </row>
    <row r="194" spans="1:8" x14ac:dyDescent="0.25">
      <c r="A194" s="3">
        <v>43312</v>
      </c>
      <c r="B194" s="44">
        <v>-0.65000000000000024</v>
      </c>
      <c r="C194" s="44">
        <v>3.69</v>
      </c>
      <c r="D194" s="44">
        <v>0.58499999999999996</v>
      </c>
      <c r="E194" s="4">
        <f>CCB_Merrente[[#This Row],[Udlånsrente, husholdninger]]-CCB_Merrente[[#This Row],[Nationalbankens ledende pengepolitiske rente]]</f>
        <v>4.34</v>
      </c>
      <c r="F194" s="4">
        <f>CCB_Merrente[[#This Row],[Udlånsrente, erhverv]]-CCB_Merrente[[#This Row],[Nationalbankens ledende pengepolitiske rente]]</f>
        <v>1.2350000000000003</v>
      </c>
      <c r="G194" s="4">
        <f t="shared" si="4"/>
        <v>4.2793333333333337</v>
      </c>
      <c r="H194" s="4">
        <f t="shared" si="5"/>
        <v>1.2493333333333336</v>
      </c>
    </row>
    <row r="195" spans="1:8" x14ac:dyDescent="0.25">
      <c r="A195" s="3">
        <v>43343</v>
      </c>
      <c r="B195" s="44">
        <v>-0.65000000000000024</v>
      </c>
      <c r="C195" s="44">
        <v>3.7480000000000002</v>
      </c>
      <c r="D195" s="44">
        <v>0.54400000000000004</v>
      </c>
      <c r="E195" s="4">
        <f>CCB_Merrente[[#This Row],[Udlånsrente, husholdninger]]-CCB_Merrente[[#This Row],[Nationalbankens ledende pengepolitiske rente]]</f>
        <v>4.3980000000000006</v>
      </c>
      <c r="F195" s="4">
        <f>CCB_Merrente[[#This Row],[Udlånsrente, erhverv]]-CCB_Merrente[[#This Row],[Nationalbankens ledende pengepolitiske rente]]</f>
        <v>1.1940000000000004</v>
      </c>
      <c r="G195" s="4">
        <f t="shared" si="4"/>
        <v>4.2566666666666668</v>
      </c>
      <c r="H195" s="4">
        <f t="shared" si="5"/>
        <v>1.2833333333333337</v>
      </c>
    </row>
    <row r="196" spans="1:8" x14ac:dyDescent="0.25">
      <c r="A196" s="3">
        <v>43373</v>
      </c>
      <c r="B196" s="44">
        <v>-0.65000000000000013</v>
      </c>
      <c r="C196" s="44">
        <v>3.45</v>
      </c>
      <c r="D196" s="44">
        <v>0.63700000000000001</v>
      </c>
      <c r="E196" s="4">
        <f>CCB_Merrente[[#This Row],[Udlånsrente, husholdninger]]-CCB_Merrente[[#This Row],[Nationalbankens ledende pengepolitiske rente]]</f>
        <v>4.1000000000000005</v>
      </c>
      <c r="F196" s="4">
        <f>CCB_Merrente[[#This Row],[Udlånsrente, erhverv]]-CCB_Merrente[[#This Row],[Nationalbankens ledende pengepolitiske rente]]</f>
        <v>1.2870000000000001</v>
      </c>
      <c r="G196" s="4">
        <f t="shared" si="4"/>
        <v>4.2793333333333337</v>
      </c>
      <c r="H196" s="4">
        <f t="shared" si="5"/>
        <v>1.238666666666667</v>
      </c>
    </row>
    <row r="197" spans="1:8" x14ac:dyDescent="0.25">
      <c r="A197" s="3">
        <v>43404</v>
      </c>
      <c r="B197" s="44">
        <v>-0.65000000000000024</v>
      </c>
      <c r="C197" s="44">
        <v>3.5750000000000002</v>
      </c>
      <c r="D197" s="44">
        <v>0.47399999999999998</v>
      </c>
      <c r="E197" s="4">
        <f>CCB_Merrente[[#This Row],[Udlånsrente, husholdninger]]-CCB_Merrente[[#This Row],[Nationalbankens ledende pengepolitiske rente]]</f>
        <v>4.2250000000000005</v>
      </c>
      <c r="F197" s="4">
        <f>CCB_Merrente[[#This Row],[Udlånsrente, erhverv]]-CCB_Merrente[[#This Row],[Nationalbankens ledende pengepolitiske rente]]</f>
        <v>1.1240000000000001</v>
      </c>
      <c r="G197" s="4">
        <f t="shared" si="4"/>
        <v>4.2410000000000005</v>
      </c>
      <c r="H197" s="4">
        <f t="shared" si="5"/>
        <v>1.2016666666666669</v>
      </c>
    </row>
    <row r="198" spans="1:8" x14ac:dyDescent="0.25">
      <c r="A198" s="3">
        <v>43434</v>
      </c>
      <c r="B198" s="44">
        <v>-0.65000000000000024</v>
      </c>
      <c r="C198" s="44">
        <v>3.87</v>
      </c>
      <c r="D198" s="44">
        <v>0.40899999999999997</v>
      </c>
      <c r="E198" s="4">
        <f>CCB_Merrente[[#This Row],[Udlånsrente, husholdninger]]-CCB_Merrente[[#This Row],[Nationalbankens ledende pengepolitiske rente]]</f>
        <v>4.5200000000000005</v>
      </c>
      <c r="F198" s="4">
        <f>CCB_Merrente[[#This Row],[Udlånsrente, erhverv]]-CCB_Merrente[[#This Row],[Nationalbankens ledende pengepolitiske rente]]</f>
        <v>1.0590000000000002</v>
      </c>
      <c r="G198" s="4">
        <f t="shared" si="4"/>
        <v>4.2816666666666672</v>
      </c>
      <c r="H198" s="4">
        <f t="shared" si="5"/>
        <v>1.156666666666667</v>
      </c>
    </row>
    <row r="199" spans="1:8" x14ac:dyDescent="0.25">
      <c r="A199" s="3">
        <v>43465</v>
      </c>
      <c r="B199" s="44">
        <v>-0.65000000000000013</v>
      </c>
      <c r="C199" s="44">
        <v>3.3039999999999998</v>
      </c>
      <c r="D199" s="44">
        <v>0.64200000000000002</v>
      </c>
      <c r="E199" s="4">
        <f>CCB_Merrente[[#This Row],[Udlånsrente, husholdninger]]-CCB_Merrente[[#This Row],[Nationalbankens ledende pengepolitiske rente]]</f>
        <v>3.9539999999999997</v>
      </c>
      <c r="F199" s="4">
        <f>CCB_Merrente[[#This Row],[Udlånsrente, erhverv]]-CCB_Merrente[[#This Row],[Nationalbankens ledende pengepolitiske rente]]</f>
        <v>1.2920000000000003</v>
      </c>
      <c r="G199" s="4">
        <f t="shared" si="4"/>
        <v>4.2330000000000005</v>
      </c>
      <c r="H199" s="4">
        <f t="shared" si="5"/>
        <v>1.1583333333333334</v>
      </c>
    </row>
    <row r="200" spans="1:8" x14ac:dyDescent="0.25">
      <c r="A200" s="3">
        <v>43496</v>
      </c>
      <c r="B200" s="44">
        <v>-0.65000000000000024</v>
      </c>
      <c r="C200" s="44">
        <v>3.6970000000000001</v>
      </c>
      <c r="D200" s="44">
        <v>0.58799999999999997</v>
      </c>
      <c r="E200" s="4">
        <f>CCB_Merrente[[#This Row],[Udlånsrente, husholdninger]]-CCB_Merrente[[#This Row],[Nationalbankens ledende pengepolitiske rente]]</f>
        <v>4.3470000000000004</v>
      </c>
      <c r="F200" s="4">
        <f>CCB_Merrente[[#This Row],[Udlånsrente, erhverv]]-CCB_Merrente[[#This Row],[Nationalbankens ledende pengepolitiske rente]]</f>
        <v>1.2380000000000002</v>
      </c>
      <c r="G200" s="4">
        <f t="shared" ref="G200:G257" si="6">IF(ISNUMBER(E198),AVERAGE(E198:E200),NA())</f>
        <v>4.2736666666666672</v>
      </c>
      <c r="H200" s="4">
        <f t="shared" ref="H200:H257" si="7">IF(ISNUMBER(F198),AVERAGE(F198:F200),NA())</f>
        <v>1.1963333333333335</v>
      </c>
    </row>
    <row r="201" spans="1:8" x14ac:dyDescent="0.25">
      <c r="A201" s="3">
        <v>43524</v>
      </c>
      <c r="B201" s="44">
        <v>-0.65000000000000013</v>
      </c>
      <c r="C201" s="44">
        <v>3.7829999999999999</v>
      </c>
      <c r="D201" s="44">
        <v>0.71099999999999997</v>
      </c>
      <c r="E201" s="4">
        <f>CCB_Merrente[[#This Row],[Udlånsrente, husholdninger]]-CCB_Merrente[[#This Row],[Nationalbankens ledende pengepolitiske rente]]</f>
        <v>4.4329999999999998</v>
      </c>
      <c r="F201" s="4">
        <f>CCB_Merrente[[#This Row],[Udlånsrente, erhverv]]-CCB_Merrente[[#This Row],[Nationalbankens ledende pengepolitiske rente]]</f>
        <v>1.3610000000000002</v>
      </c>
      <c r="G201" s="4">
        <f t="shared" si="6"/>
        <v>4.2446666666666664</v>
      </c>
      <c r="H201" s="4">
        <f t="shared" si="7"/>
        <v>1.2970000000000002</v>
      </c>
    </row>
    <row r="202" spans="1:8" x14ac:dyDescent="0.25">
      <c r="A202" s="3">
        <v>43555</v>
      </c>
      <c r="B202" s="44">
        <v>-0.65000000000000013</v>
      </c>
      <c r="C202" s="44">
        <v>3.4089999999999998</v>
      </c>
      <c r="D202" s="44">
        <v>0.67600000000000005</v>
      </c>
      <c r="E202" s="4">
        <f>CCB_Merrente[[#This Row],[Udlånsrente, husholdninger]]-CCB_Merrente[[#This Row],[Nationalbankens ledende pengepolitiske rente]]</f>
        <v>4.0590000000000002</v>
      </c>
      <c r="F202" s="4">
        <f>CCB_Merrente[[#This Row],[Udlånsrente, erhverv]]-CCB_Merrente[[#This Row],[Nationalbankens ledende pengepolitiske rente]]</f>
        <v>1.3260000000000001</v>
      </c>
      <c r="G202" s="4">
        <f t="shared" si="6"/>
        <v>4.2796666666666674</v>
      </c>
      <c r="H202" s="4">
        <f t="shared" si="7"/>
        <v>1.3083333333333333</v>
      </c>
    </row>
    <row r="203" spans="1:8" x14ac:dyDescent="0.25">
      <c r="A203" s="3">
        <v>43585</v>
      </c>
      <c r="B203" s="44">
        <v>-0.65000000000000013</v>
      </c>
      <c r="C203" s="44">
        <v>3.8540000000000001</v>
      </c>
      <c r="D203" s="44">
        <v>0.56299999999999994</v>
      </c>
      <c r="E203" s="4">
        <f>CCB_Merrente[[#This Row],[Udlånsrente, husholdninger]]-CCB_Merrente[[#This Row],[Nationalbankens ledende pengepolitiske rente]]</f>
        <v>4.5040000000000004</v>
      </c>
      <c r="F203" s="4">
        <f>CCB_Merrente[[#This Row],[Udlånsrente, erhverv]]-CCB_Merrente[[#This Row],[Nationalbankens ledende pengepolitiske rente]]</f>
        <v>1.2130000000000001</v>
      </c>
      <c r="G203" s="4">
        <f t="shared" si="6"/>
        <v>4.3320000000000007</v>
      </c>
      <c r="H203" s="4">
        <f t="shared" si="7"/>
        <v>1.3</v>
      </c>
    </row>
    <row r="204" spans="1:8" x14ac:dyDescent="0.25">
      <c r="A204" s="3">
        <v>43616</v>
      </c>
      <c r="B204" s="44">
        <v>-0.65000000000000013</v>
      </c>
      <c r="C204" s="44">
        <v>3.71</v>
      </c>
      <c r="D204" s="44">
        <v>0.51100000000000001</v>
      </c>
      <c r="E204" s="4">
        <f>CCB_Merrente[[#This Row],[Udlånsrente, husholdninger]]-CCB_Merrente[[#This Row],[Nationalbankens ledende pengepolitiske rente]]</f>
        <v>4.3600000000000003</v>
      </c>
      <c r="F204" s="4">
        <f>CCB_Merrente[[#This Row],[Udlånsrente, erhverv]]-CCB_Merrente[[#This Row],[Nationalbankens ledende pengepolitiske rente]]</f>
        <v>1.161</v>
      </c>
      <c r="G204" s="4">
        <f t="shared" si="6"/>
        <v>4.307666666666667</v>
      </c>
      <c r="H204" s="4">
        <f t="shared" si="7"/>
        <v>1.2333333333333334</v>
      </c>
    </row>
    <row r="205" spans="1:8" x14ac:dyDescent="0.25">
      <c r="A205" s="3">
        <v>43646</v>
      </c>
      <c r="B205" s="44">
        <v>-0.65000000000000013</v>
      </c>
      <c r="C205" s="44">
        <v>3.593</v>
      </c>
      <c r="D205" s="44">
        <v>0.78800000000000003</v>
      </c>
      <c r="E205" s="4">
        <f>CCB_Merrente[[#This Row],[Udlånsrente, husholdninger]]-CCB_Merrente[[#This Row],[Nationalbankens ledende pengepolitiske rente]]</f>
        <v>4.2430000000000003</v>
      </c>
      <c r="F205" s="4">
        <f>CCB_Merrente[[#This Row],[Udlånsrente, erhverv]]-CCB_Merrente[[#This Row],[Nationalbankens ledende pengepolitiske rente]]</f>
        <v>1.4380000000000002</v>
      </c>
      <c r="G205" s="4">
        <f t="shared" si="6"/>
        <v>4.3690000000000007</v>
      </c>
      <c r="H205" s="4">
        <f t="shared" si="7"/>
        <v>1.2706666666666668</v>
      </c>
    </row>
    <row r="206" spans="1:8" x14ac:dyDescent="0.25">
      <c r="A206" s="3">
        <v>43677</v>
      </c>
      <c r="B206" s="44">
        <v>-0.65000000000000024</v>
      </c>
      <c r="C206" s="44">
        <v>3.3849999999999998</v>
      </c>
      <c r="D206" s="44">
        <v>0.94899999999999995</v>
      </c>
      <c r="E206" s="4">
        <f>CCB_Merrente[[#This Row],[Udlånsrente, husholdninger]]-CCB_Merrente[[#This Row],[Nationalbankens ledende pengepolitiske rente]]</f>
        <v>4.0350000000000001</v>
      </c>
      <c r="F206" s="4">
        <f>CCB_Merrente[[#This Row],[Udlånsrente, erhverv]]-CCB_Merrente[[#This Row],[Nationalbankens ledende pengepolitiske rente]]</f>
        <v>1.5990000000000002</v>
      </c>
      <c r="G206" s="4">
        <f t="shared" si="6"/>
        <v>4.2126666666666672</v>
      </c>
      <c r="H206" s="4">
        <f t="shared" si="7"/>
        <v>1.3993333333333335</v>
      </c>
    </row>
    <row r="207" spans="1:8" x14ac:dyDescent="0.25">
      <c r="A207" s="3">
        <v>43708</v>
      </c>
      <c r="B207" s="44">
        <v>-0.65000000000000024</v>
      </c>
      <c r="C207" s="44">
        <v>3.6850000000000001</v>
      </c>
      <c r="D207" s="44">
        <v>0.58299999999999996</v>
      </c>
      <c r="E207" s="4">
        <f>CCB_Merrente[[#This Row],[Udlånsrente, husholdninger]]-CCB_Merrente[[#This Row],[Nationalbankens ledende pengepolitiske rente]]</f>
        <v>4.335</v>
      </c>
      <c r="F207" s="4">
        <f>CCB_Merrente[[#This Row],[Udlånsrente, erhverv]]-CCB_Merrente[[#This Row],[Nationalbankens ledende pengepolitiske rente]]</f>
        <v>1.2330000000000001</v>
      </c>
      <c r="G207" s="4">
        <f t="shared" si="6"/>
        <v>4.2043333333333335</v>
      </c>
      <c r="H207" s="4">
        <f t="shared" si="7"/>
        <v>1.4233333333333336</v>
      </c>
    </row>
    <row r="208" spans="1:8" x14ac:dyDescent="0.25">
      <c r="A208" s="3">
        <v>43738</v>
      </c>
      <c r="B208" s="44">
        <v>-0.70714285714285718</v>
      </c>
      <c r="C208" s="44">
        <v>3.4380000000000002</v>
      </c>
      <c r="D208" s="44">
        <v>0.80600000000000005</v>
      </c>
      <c r="E208" s="4">
        <f>CCB_Merrente[[#This Row],[Udlånsrente, husholdninger]]-CCB_Merrente[[#This Row],[Nationalbankens ledende pengepolitiske rente]]</f>
        <v>4.145142857142857</v>
      </c>
      <c r="F208" s="4">
        <f>CCB_Merrente[[#This Row],[Udlånsrente, erhverv]]-CCB_Merrente[[#This Row],[Nationalbankens ledende pengepolitiske rente]]</f>
        <v>1.5131428571428573</v>
      </c>
      <c r="G208" s="4">
        <f t="shared" si="6"/>
        <v>4.1717142857142866</v>
      </c>
      <c r="H208" s="4">
        <f t="shared" si="7"/>
        <v>1.4483809523809523</v>
      </c>
    </row>
    <row r="209" spans="1:8" x14ac:dyDescent="0.25">
      <c r="A209" s="3">
        <v>43769</v>
      </c>
      <c r="B209" s="44">
        <v>-0.75</v>
      </c>
      <c r="C209" s="44">
        <v>3.1619999999999999</v>
      </c>
      <c r="D209" s="44">
        <v>0.77600000000000002</v>
      </c>
      <c r="E209" s="4">
        <f>CCB_Merrente[[#This Row],[Udlånsrente, husholdninger]]-CCB_Merrente[[#This Row],[Nationalbankens ledende pengepolitiske rente]]</f>
        <v>3.9119999999999999</v>
      </c>
      <c r="F209" s="4">
        <f>CCB_Merrente[[#This Row],[Udlånsrente, erhverv]]-CCB_Merrente[[#This Row],[Nationalbankens ledende pengepolitiske rente]]</f>
        <v>1.526</v>
      </c>
      <c r="G209" s="4">
        <f t="shared" si="6"/>
        <v>4.1307142857142862</v>
      </c>
      <c r="H209" s="4">
        <f t="shared" si="7"/>
        <v>1.4240476190476192</v>
      </c>
    </row>
    <row r="210" spans="1:8" x14ac:dyDescent="0.25">
      <c r="A210" s="3">
        <v>43799</v>
      </c>
      <c r="B210" s="44">
        <v>-0.75</v>
      </c>
      <c r="C210" s="44">
        <v>3.613</v>
      </c>
      <c r="D210" s="44">
        <v>0.54900000000000004</v>
      </c>
      <c r="E210" s="4">
        <f>CCB_Merrente[[#This Row],[Udlånsrente, husholdninger]]-CCB_Merrente[[#This Row],[Nationalbankens ledende pengepolitiske rente]]</f>
        <v>4.3629999999999995</v>
      </c>
      <c r="F210" s="4">
        <f>CCB_Merrente[[#This Row],[Udlånsrente, erhverv]]-CCB_Merrente[[#This Row],[Nationalbankens ledende pengepolitiske rente]]</f>
        <v>1.2989999999999999</v>
      </c>
      <c r="G210" s="4">
        <f t="shared" si="6"/>
        <v>4.1400476190476185</v>
      </c>
      <c r="H210" s="4">
        <f t="shared" si="7"/>
        <v>1.4460476190476192</v>
      </c>
    </row>
    <row r="211" spans="1:8" x14ac:dyDescent="0.25">
      <c r="A211" s="3">
        <v>43830</v>
      </c>
      <c r="B211" s="44">
        <v>-0.75</v>
      </c>
      <c r="C211" s="44">
        <v>3.0379999999999998</v>
      </c>
      <c r="D211" s="44">
        <v>0.749</v>
      </c>
      <c r="E211" s="4">
        <f>CCB_Merrente[[#This Row],[Udlånsrente, husholdninger]]-CCB_Merrente[[#This Row],[Nationalbankens ledende pengepolitiske rente]]</f>
        <v>3.7879999999999998</v>
      </c>
      <c r="F211" s="4">
        <f>CCB_Merrente[[#This Row],[Udlånsrente, erhverv]]-CCB_Merrente[[#This Row],[Nationalbankens ledende pengepolitiske rente]]</f>
        <v>1.4990000000000001</v>
      </c>
      <c r="G211" s="4">
        <f t="shared" si="6"/>
        <v>4.0209999999999999</v>
      </c>
      <c r="H211" s="4">
        <f t="shared" si="7"/>
        <v>1.4413333333333334</v>
      </c>
    </row>
    <row r="212" spans="1:8" x14ac:dyDescent="0.25">
      <c r="A212" s="3">
        <v>43861</v>
      </c>
      <c r="B212" s="44">
        <v>-0.75</v>
      </c>
      <c r="C212" s="44">
        <v>3.3479999999999999</v>
      </c>
      <c r="D212" s="44">
        <v>0.74199999999999999</v>
      </c>
      <c r="E212" s="4">
        <f>CCB_Merrente[[#This Row],[Udlånsrente, husholdninger]]-CCB_Merrente[[#This Row],[Nationalbankens ledende pengepolitiske rente]]</f>
        <v>4.0979999999999999</v>
      </c>
      <c r="F212" s="4">
        <f>CCB_Merrente[[#This Row],[Udlånsrente, erhverv]]-CCB_Merrente[[#This Row],[Nationalbankens ledende pengepolitiske rente]]</f>
        <v>1.492</v>
      </c>
      <c r="G212" s="4">
        <f t="shared" si="6"/>
        <v>4.0829999999999993</v>
      </c>
      <c r="H212" s="4">
        <f t="shared" si="7"/>
        <v>1.43</v>
      </c>
    </row>
    <row r="213" spans="1:8" x14ac:dyDescent="0.25">
      <c r="A213" s="3">
        <v>43890</v>
      </c>
      <c r="B213" s="44">
        <v>-0.75</v>
      </c>
      <c r="C213" s="44">
        <v>3.8239999999999998</v>
      </c>
      <c r="D213" s="44">
        <v>0.48699999999999999</v>
      </c>
      <c r="E213" s="4">
        <f>CCB_Merrente[[#This Row],[Udlånsrente, husholdninger]]-CCB_Merrente[[#This Row],[Nationalbankens ledende pengepolitiske rente]]</f>
        <v>4.5739999999999998</v>
      </c>
      <c r="F213" s="4">
        <f>CCB_Merrente[[#This Row],[Udlånsrente, erhverv]]-CCB_Merrente[[#This Row],[Nationalbankens ledende pengepolitiske rente]]</f>
        <v>1.2370000000000001</v>
      </c>
      <c r="G213" s="4">
        <f t="shared" si="6"/>
        <v>4.1533333333333333</v>
      </c>
      <c r="H213" s="4">
        <f t="shared" si="7"/>
        <v>1.4093333333333333</v>
      </c>
    </row>
    <row r="214" spans="1:8" x14ac:dyDescent="0.25">
      <c r="A214" s="3">
        <v>43921</v>
      </c>
      <c r="B214" s="44">
        <v>-0.69545454545454533</v>
      </c>
      <c r="C214" s="44">
        <v>3.1459999999999999</v>
      </c>
      <c r="D214" s="44">
        <v>0.91</v>
      </c>
      <c r="E214" s="4">
        <f>CCB_Merrente[[#This Row],[Udlånsrente, husholdninger]]-CCB_Merrente[[#This Row],[Nationalbankens ledende pengepolitiske rente]]</f>
        <v>3.8414545454545452</v>
      </c>
      <c r="F214" s="4">
        <f>CCB_Merrente[[#This Row],[Udlånsrente, erhverv]]-CCB_Merrente[[#This Row],[Nationalbankens ledende pengepolitiske rente]]</f>
        <v>1.6054545454545455</v>
      </c>
      <c r="G214" s="4">
        <f t="shared" si="6"/>
        <v>4.1711515151515153</v>
      </c>
      <c r="H214" s="4">
        <f t="shared" si="7"/>
        <v>1.4448181818181818</v>
      </c>
    </row>
    <row r="215" spans="1:8" x14ac:dyDescent="0.25">
      <c r="A215" s="3">
        <v>43951</v>
      </c>
      <c r="B215" s="44">
        <v>-0.59999999999999987</v>
      </c>
      <c r="C215" s="44">
        <v>3.2719999999999998</v>
      </c>
      <c r="D215" s="44">
        <v>0.85399999999999998</v>
      </c>
      <c r="E215" s="4">
        <f>CCB_Merrente[[#This Row],[Udlånsrente, husholdninger]]-CCB_Merrente[[#This Row],[Nationalbankens ledende pengepolitiske rente]]</f>
        <v>3.8719999999999999</v>
      </c>
      <c r="F215" s="4">
        <f>CCB_Merrente[[#This Row],[Udlånsrente, erhverv]]-CCB_Merrente[[#This Row],[Nationalbankens ledende pengepolitiske rente]]</f>
        <v>1.4539999999999997</v>
      </c>
      <c r="G215" s="4">
        <f t="shared" si="6"/>
        <v>4.0958181818181814</v>
      </c>
      <c r="H215" s="4">
        <f t="shared" si="7"/>
        <v>1.4321515151515152</v>
      </c>
    </row>
    <row r="216" spans="1:8" x14ac:dyDescent="0.25">
      <c r="A216" s="3">
        <v>43982</v>
      </c>
      <c r="B216" s="44">
        <v>-0.59999999999999987</v>
      </c>
      <c r="C216" s="44">
        <v>3.5680000000000001</v>
      </c>
      <c r="D216" s="44">
        <v>0.84699999999999998</v>
      </c>
      <c r="E216" s="4">
        <f>CCB_Merrente[[#This Row],[Udlånsrente, husholdninger]]-CCB_Merrente[[#This Row],[Nationalbankens ledende pengepolitiske rente]]</f>
        <v>4.1680000000000001</v>
      </c>
      <c r="F216" s="4">
        <f>CCB_Merrente[[#This Row],[Udlånsrente, erhverv]]-CCB_Merrente[[#This Row],[Nationalbankens ledende pengepolitiske rente]]</f>
        <v>1.4469999999999998</v>
      </c>
      <c r="G216" s="4">
        <f t="shared" si="6"/>
        <v>3.9604848484848483</v>
      </c>
      <c r="H216" s="4">
        <f t="shared" si="7"/>
        <v>1.502151515151515</v>
      </c>
    </row>
    <row r="217" spans="1:8" x14ac:dyDescent="0.25">
      <c r="A217" s="3">
        <v>44012</v>
      </c>
      <c r="B217" s="44">
        <v>-0.59999999999999987</v>
      </c>
      <c r="C217" s="44">
        <v>3.29</v>
      </c>
      <c r="D217" s="44">
        <v>1.49</v>
      </c>
      <c r="E217" s="4">
        <f>CCB_Merrente[[#This Row],[Udlånsrente, husholdninger]]-CCB_Merrente[[#This Row],[Nationalbankens ledende pengepolitiske rente]]</f>
        <v>3.8899999999999997</v>
      </c>
      <c r="F217" s="4">
        <f>CCB_Merrente[[#This Row],[Udlånsrente, erhverv]]-CCB_Merrente[[#This Row],[Nationalbankens ledende pengepolitiske rente]]</f>
        <v>2.09</v>
      </c>
      <c r="G217" s="4">
        <f t="shared" si="6"/>
        <v>3.9766666666666666</v>
      </c>
      <c r="H217" s="4">
        <f t="shared" si="7"/>
        <v>1.6636666666666666</v>
      </c>
    </row>
    <row r="218" spans="1:8" x14ac:dyDescent="0.25">
      <c r="A218" s="3">
        <v>44043</v>
      </c>
      <c r="B218" s="44">
        <v>-0.59999999999999976</v>
      </c>
      <c r="C218" s="44">
        <v>3.2469999999999999</v>
      </c>
      <c r="D218" s="44">
        <v>1.1599999999999999</v>
      </c>
      <c r="E218" s="4">
        <f>CCB_Merrente[[#This Row],[Udlånsrente, husholdninger]]-CCB_Merrente[[#This Row],[Nationalbankens ledende pengepolitiske rente]]</f>
        <v>3.8469999999999995</v>
      </c>
      <c r="F218" s="4">
        <f>CCB_Merrente[[#This Row],[Udlånsrente, erhverv]]-CCB_Merrente[[#This Row],[Nationalbankens ledende pengepolitiske rente]]</f>
        <v>1.7599999999999998</v>
      </c>
      <c r="G218" s="4">
        <f t="shared" si="6"/>
        <v>3.9683333333333333</v>
      </c>
      <c r="H218" s="4">
        <f t="shared" si="7"/>
        <v>1.7656666666666665</v>
      </c>
    </row>
    <row r="219" spans="1:8" x14ac:dyDescent="0.25">
      <c r="A219" s="3">
        <v>44074</v>
      </c>
      <c r="B219" s="44">
        <v>-0.59999999999999987</v>
      </c>
      <c r="C219" s="44">
        <v>3.5659999999999998</v>
      </c>
      <c r="D219" s="44">
        <v>0.80700000000000005</v>
      </c>
      <c r="E219" s="4">
        <f>CCB_Merrente[[#This Row],[Udlånsrente, husholdninger]]-CCB_Merrente[[#This Row],[Nationalbankens ledende pengepolitiske rente]]</f>
        <v>4.1659999999999995</v>
      </c>
      <c r="F219" s="4">
        <f>CCB_Merrente[[#This Row],[Udlånsrente, erhverv]]-CCB_Merrente[[#This Row],[Nationalbankens ledende pengepolitiske rente]]</f>
        <v>1.407</v>
      </c>
      <c r="G219" s="4">
        <f t="shared" si="6"/>
        <v>3.9676666666666662</v>
      </c>
      <c r="H219" s="4">
        <f t="shared" si="7"/>
        <v>1.7523333333333333</v>
      </c>
    </row>
    <row r="220" spans="1:8" x14ac:dyDescent="0.25">
      <c r="A220" s="3">
        <v>44104</v>
      </c>
      <c r="B220" s="44">
        <v>-0.59999999999999976</v>
      </c>
      <c r="C220" s="44">
        <v>3.1589999999999998</v>
      </c>
      <c r="D220" s="44">
        <v>1.212</v>
      </c>
      <c r="E220" s="4">
        <f>CCB_Merrente[[#This Row],[Udlånsrente, husholdninger]]-CCB_Merrente[[#This Row],[Nationalbankens ledende pengepolitiske rente]]</f>
        <v>3.7589999999999995</v>
      </c>
      <c r="F220" s="4">
        <f>CCB_Merrente[[#This Row],[Udlånsrente, erhverv]]-CCB_Merrente[[#This Row],[Nationalbankens ledende pengepolitiske rente]]</f>
        <v>1.8119999999999998</v>
      </c>
      <c r="G220" s="4">
        <f t="shared" si="6"/>
        <v>3.9239999999999995</v>
      </c>
      <c r="H220" s="4">
        <f t="shared" si="7"/>
        <v>1.6596666666666664</v>
      </c>
    </row>
    <row r="221" spans="1:8" x14ac:dyDescent="0.25">
      <c r="A221" s="3">
        <v>44135</v>
      </c>
      <c r="B221" s="44">
        <v>-0.59999999999999976</v>
      </c>
      <c r="C221" s="44">
        <v>3.1059999999999999</v>
      </c>
      <c r="D221" s="44">
        <v>1.2210000000000001</v>
      </c>
      <c r="E221" s="4">
        <f>CCB_Merrente[[#This Row],[Udlånsrente, husholdninger]]-CCB_Merrente[[#This Row],[Nationalbankens ledende pengepolitiske rente]]</f>
        <v>3.7059999999999995</v>
      </c>
      <c r="F221" s="4">
        <f>CCB_Merrente[[#This Row],[Udlånsrente, erhverv]]-CCB_Merrente[[#This Row],[Nationalbankens ledende pengepolitiske rente]]</f>
        <v>1.8209999999999997</v>
      </c>
      <c r="G221" s="4">
        <f t="shared" si="6"/>
        <v>3.8769999999999993</v>
      </c>
      <c r="H221" s="4">
        <f t="shared" si="7"/>
        <v>1.6799999999999997</v>
      </c>
    </row>
    <row r="222" spans="1:8" x14ac:dyDescent="0.25">
      <c r="A222" s="3">
        <v>44165</v>
      </c>
      <c r="B222" s="44">
        <v>-0.59999999999999987</v>
      </c>
      <c r="C222" s="44">
        <v>3.3340000000000001</v>
      </c>
      <c r="D222" s="44">
        <v>0.97399999999999998</v>
      </c>
      <c r="E222" s="4">
        <f>CCB_Merrente[[#This Row],[Udlånsrente, husholdninger]]-CCB_Merrente[[#This Row],[Nationalbankens ledende pengepolitiske rente]]</f>
        <v>3.9340000000000002</v>
      </c>
      <c r="F222" s="4">
        <f>CCB_Merrente[[#This Row],[Udlånsrente, erhverv]]-CCB_Merrente[[#This Row],[Nationalbankens ledende pengepolitiske rente]]</f>
        <v>1.5739999999999998</v>
      </c>
      <c r="G222" s="4">
        <f t="shared" si="6"/>
        <v>3.7996666666666665</v>
      </c>
      <c r="H222" s="4">
        <f t="shared" si="7"/>
        <v>1.7356666666666662</v>
      </c>
    </row>
    <row r="223" spans="1:8" x14ac:dyDescent="0.25">
      <c r="A223" s="3">
        <v>44196</v>
      </c>
      <c r="B223" s="44">
        <v>-0.59999999999999987</v>
      </c>
      <c r="C223" s="44">
        <v>2.9079999999999999</v>
      </c>
      <c r="D223" s="44">
        <v>1.7430000000000001</v>
      </c>
      <c r="E223" s="4">
        <f>CCB_Merrente[[#This Row],[Udlånsrente, husholdninger]]-CCB_Merrente[[#This Row],[Nationalbankens ledende pengepolitiske rente]]</f>
        <v>3.508</v>
      </c>
      <c r="F223" s="4">
        <f>CCB_Merrente[[#This Row],[Udlånsrente, erhverv]]-CCB_Merrente[[#This Row],[Nationalbankens ledende pengepolitiske rente]]</f>
        <v>2.343</v>
      </c>
      <c r="G223" s="4">
        <f t="shared" si="6"/>
        <v>3.7159999999999997</v>
      </c>
      <c r="H223" s="4">
        <f t="shared" si="7"/>
        <v>1.9126666666666665</v>
      </c>
    </row>
    <row r="224" spans="1:8" x14ac:dyDescent="0.25">
      <c r="A224" s="3">
        <v>44227</v>
      </c>
      <c r="B224" s="44">
        <v>-0.59999999999999987</v>
      </c>
      <c r="C224" s="44">
        <v>2.7490000000000001</v>
      </c>
      <c r="D224" s="44">
        <v>1.2529999999999999</v>
      </c>
      <c r="E224" s="4">
        <f>CCB_Merrente[[#This Row],[Udlånsrente, husholdninger]]-CCB_Merrente[[#This Row],[Nationalbankens ledende pengepolitiske rente]]</f>
        <v>3.3490000000000002</v>
      </c>
      <c r="F224" s="4">
        <f>CCB_Merrente[[#This Row],[Udlånsrente, erhverv]]-CCB_Merrente[[#This Row],[Nationalbankens ledende pengepolitiske rente]]</f>
        <v>1.8529999999999998</v>
      </c>
      <c r="G224" s="4">
        <f t="shared" si="6"/>
        <v>3.597</v>
      </c>
      <c r="H224" s="4">
        <f t="shared" si="7"/>
        <v>1.9233333333333331</v>
      </c>
    </row>
    <row r="225" spans="1:8" x14ac:dyDescent="0.25">
      <c r="A225" s="3">
        <v>44255</v>
      </c>
      <c r="B225" s="44">
        <v>-0.59999999999999987</v>
      </c>
      <c r="C225" s="44">
        <v>3.41</v>
      </c>
      <c r="D225" s="44">
        <v>1.1040000000000001</v>
      </c>
      <c r="E225" s="4">
        <f>CCB_Merrente[[#This Row],[Udlånsrente, husholdninger]]-CCB_Merrente[[#This Row],[Nationalbankens ledende pengepolitiske rente]]</f>
        <v>4.01</v>
      </c>
      <c r="F225" s="4">
        <f>CCB_Merrente[[#This Row],[Udlånsrente, erhverv]]-CCB_Merrente[[#This Row],[Nationalbankens ledende pengepolitiske rente]]</f>
        <v>1.704</v>
      </c>
      <c r="G225" s="4">
        <f t="shared" si="6"/>
        <v>3.6223333333333336</v>
      </c>
      <c r="H225" s="4">
        <f t="shared" si="7"/>
        <v>1.9666666666666666</v>
      </c>
    </row>
    <row r="226" spans="1:8" x14ac:dyDescent="0.25">
      <c r="A226" s="3">
        <v>44286</v>
      </c>
      <c r="B226" s="44">
        <v>-0.56086956521739129</v>
      </c>
      <c r="C226" s="44">
        <v>2.8220000000000001</v>
      </c>
      <c r="D226" s="44">
        <v>1.113</v>
      </c>
      <c r="E226" s="4">
        <f>CCB_Merrente[[#This Row],[Udlånsrente, husholdninger]]-CCB_Merrente[[#This Row],[Nationalbankens ledende pengepolitiske rente]]</f>
        <v>3.3828695652173915</v>
      </c>
      <c r="F226" s="4">
        <f>CCB_Merrente[[#This Row],[Udlånsrente, erhverv]]-CCB_Merrente[[#This Row],[Nationalbankens ledende pengepolitiske rente]]</f>
        <v>1.6738695652173914</v>
      </c>
      <c r="G226" s="4">
        <f t="shared" si="6"/>
        <v>3.5806231884057973</v>
      </c>
      <c r="H226" s="4">
        <f t="shared" si="7"/>
        <v>1.7436231884057971</v>
      </c>
    </row>
    <row r="227" spans="1:8" x14ac:dyDescent="0.25">
      <c r="A227" s="3">
        <v>44316</v>
      </c>
      <c r="B227" s="44">
        <v>-0.5</v>
      </c>
      <c r="C227" s="44">
        <v>2.9830000000000001</v>
      </c>
      <c r="D227" s="44">
        <v>1.06</v>
      </c>
      <c r="E227" s="4">
        <f>CCB_Merrente[[#This Row],[Udlånsrente, husholdninger]]-CCB_Merrente[[#This Row],[Nationalbankens ledende pengepolitiske rente]]</f>
        <v>3.4830000000000001</v>
      </c>
      <c r="F227" s="4">
        <f>CCB_Merrente[[#This Row],[Udlånsrente, erhverv]]-CCB_Merrente[[#This Row],[Nationalbankens ledende pengepolitiske rente]]</f>
        <v>1.56</v>
      </c>
      <c r="G227" s="4">
        <f t="shared" si="6"/>
        <v>3.6252898550724635</v>
      </c>
      <c r="H227" s="4">
        <f t="shared" si="7"/>
        <v>1.6459565217391308</v>
      </c>
    </row>
    <row r="228" spans="1:8" x14ac:dyDescent="0.25">
      <c r="A228" s="3">
        <v>44347</v>
      </c>
      <c r="B228" s="44">
        <v>-0.5</v>
      </c>
      <c r="C228" s="44">
        <v>3.3290000000000002</v>
      </c>
      <c r="D228" s="44">
        <v>0.85</v>
      </c>
      <c r="E228" s="4">
        <f>CCB_Merrente[[#This Row],[Udlånsrente, husholdninger]]-CCB_Merrente[[#This Row],[Nationalbankens ledende pengepolitiske rente]]</f>
        <v>3.8290000000000002</v>
      </c>
      <c r="F228" s="4">
        <f>CCB_Merrente[[#This Row],[Udlånsrente, erhverv]]-CCB_Merrente[[#This Row],[Nationalbankens ledende pengepolitiske rente]]</f>
        <v>1.35</v>
      </c>
      <c r="G228" s="4">
        <f t="shared" si="6"/>
        <v>3.5649565217391306</v>
      </c>
      <c r="H228" s="4">
        <f t="shared" si="7"/>
        <v>1.5279565217391304</v>
      </c>
    </row>
    <row r="229" spans="1:8" x14ac:dyDescent="0.25">
      <c r="A229" s="3">
        <v>44377</v>
      </c>
      <c r="B229" s="44">
        <v>-0.5</v>
      </c>
      <c r="C229" s="44">
        <v>2.9689999999999999</v>
      </c>
      <c r="D229" s="44">
        <v>1.113</v>
      </c>
      <c r="E229" s="4">
        <f>CCB_Merrente[[#This Row],[Udlånsrente, husholdninger]]-CCB_Merrente[[#This Row],[Nationalbankens ledende pengepolitiske rente]]</f>
        <v>3.4689999999999999</v>
      </c>
      <c r="F229" s="4">
        <f>CCB_Merrente[[#This Row],[Udlånsrente, erhverv]]-CCB_Merrente[[#This Row],[Nationalbankens ledende pengepolitiske rente]]</f>
        <v>1.613</v>
      </c>
      <c r="G229" s="4">
        <f t="shared" si="6"/>
        <v>3.593666666666667</v>
      </c>
      <c r="H229" s="4">
        <f t="shared" si="7"/>
        <v>1.5076666666666665</v>
      </c>
    </row>
    <row r="230" spans="1:8" x14ac:dyDescent="0.25">
      <c r="A230" s="3">
        <v>44408</v>
      </c>
      <c r="B230" s="44">
        <v>-0.5</v>
      </c>
      <c r="C230" s="44">
        <v>2.9390000000000001</v>
      </c>
      <c r="D230" s="44">
        <v>0.90800000000000003</v>
      </c>
      <c r="E230" s="4">
        <f>CCB_Merrente[[#This Row],[Udlånsrente, husholdninger]]-CCB_Merrente[[#This Row],[Nationalbankens ledende pengepolitiske rente]]</f>
        <v>3.4390000000000001</v>
      </c>
      <c r="F230" s="4">
        <f>CCB_Merrente[[#This Row],[Udlånsrente, erhverv]]-CCB_Merrente[[#This Row],[Nationalbankens ledende pengepolitiske rente]]</f>
        <v>1.4079999999999999</v>
      </c>
      <c r="G230" s="4">
        <f t="shared" si="6"/>
        <v>3.5790000000000002</v>
      </c>
      <c r="H230" s="4">
        <f t="shared" si="7"/>
        <v>1.4570000000000001</v>
      </c>
    </row>
    <row r="231" spans="1:8" x14ac:dyDescent="0.25">
      <c r="A231" s="3">
        <v>44439</v>
      </c>
      <c r="B231" s="44">
        <v>-0.5</v>
      </c>
      <c r="C231" s="44">
        <v>3.2469999999999999</v>
      </c>
      <c r="D231" s="44">
        <v>0.66700000000000004</v>
      </c>
      <c r="E231" s="4">
        <f>CCB_Merrente[[#This Row],[Udlånsrente, husholdninger]]-CCB_Merrente[[#This Row],[Nationalbankens ledende pengepolitiske rente]]</f>
        <v>3.7469999999999999</v>
      </c>
      <c r="F231" s="4">
        <f>CCB_Merrente[[#This Row],[Udlånsrente, erhverv]]-CCB_Merrente[[#This Row],[Nationalbankens ledende pengepolitiske rente]]</f>
        <v>1.167</v>
      </c>
      <c r="G231" s="4">
        <f t="shared" si="6"/>
        <v>3.5516666666666663</v>
      </c>
      <c r="H231" s="4">
        <f t="shared" si="7"/>
        <v>1.3959999999999999</v>
      </c>
    </row>
    <row r="232" spans="1:8" x14ac:dyDescent="0.25">
      <c r="A232" s="3">
        <v>44469</v>
      </c>
      <c r="B232" s="44">
        <v>-0.5</v>
      </c>
      <c r="C232" s="44">
        <v>2.88</v>
      </c>
      <c r="D232" s="44">
        <v>0.78800000000000003</v>
      </c>
      <c r="E232" s="4">
        <f>CCB_Merrente[[#This Row],[Udlånsrente, husholdninger]]-CCB_Merrente[[#This Row],[Nationalbankens ledende pengepolitiske rente]]</f>
        <v>3.38</v>
      </c>
      <c r="F232" s="4">
        <f>CCB_Merrente[[#This Row],[Udlånsrente, erhverv]]-CCB_Merrente[[#This Row],[Nationalbankens ledende pengepolitiske rente]]</f>
        <v>1.288</v>
      </c>
      <c r="G232" s="4">
        <f t="shared" si="6"/>
        <v>3.5219999999999998</v>
      </c>
      <c r="H232" s="4">
        <f t="shared" si="7"/>
        <v>1.2876666666666667</v>
      </c>
    </row>
    <row r="233" spans="1:8" x14ac:dyDescent="0.25">
      <c r="A233" s="3">
        <v>44500</v>
      </c>
      <c r="B233" s="44">
        <v>-0.59999999999999987</v>
      </c>
      <c r="C233" s="44">
        <v>2.8380000000000001</v>
      </c>
      <c r="D233" s="44">
        <v>0.64400000000000002</v>
      </c>
      <c r="E233" s="4">
        <f>CCB_Merrente[[#This Row],[Udlånsrente, husholdninger]]-CCB_Merrente[[#This Row],[Nationalbankens ledende pengepolitiske rente]]</f>
        <v>3.4379999999999997</v>
      </c>
      <c r="F233" s="4">
        <f>CCB_Merrente[[#This Row],[Udlånsrente, erhverv]]-CCB_Merrente[[#This Row],[Nationalbankens ledende pengepolitiske rente]]</f>
        <v>1.2439999999999998</v>
      </c>
      <c r="G233" s="4">
        <f t="shared" si="6"/>
        <v>3.5216666666666665</v>
      </c>
      <c r="H233" s="4">
        <f t="shared" si="7"/>
        <v>1.2329999999999999</v>
      </c>
    </row>
    <row r="234" spans="1:8" x14ac:dyDescent="0.25">
      <c r="A234" s="3">
        <v>44530</v>
      </c>
      <c r="B234" s="44">
        <v>-0.59999999999999976</v>
      </c>
      <c r="C234" s="44">
        <v>3.198</v>
      </c>
      <c r="D234" s="44">
        <v>0.84699999999999998</v>
      </c>
      <c r="E234" s="4">
        <f>CCB_Merrente[[#This Row],[Udlånsrente, husholdninger]]-CCB_Merrente[[#This Row],[Nationalbankens ledende pengepolitiske rente]]</f>
        <v>3.7979999999999996</v>
      </c>
      <c r="F234" s="4">
        <f>CCB_Merrente[[#This Row],[Udlånsrente, erhverv]]-CCB_Merrente[[#This Row],[Nationalbankens ledende pengepolitiske rente]]</f>
        <v>1.4469999999999996</v>
      </c>
      <c r="G234" s="4">
        <f t="shared" si="6"/>
        <v>3.5386666666666664</v>
      </c>
      <c r="H234" s="4">
        <f t="shared" si="7"/>
        <v>1.3263333333333331</v>
      </c>
    </row>
    <row r="235" spans="1:8" x14ac:dyDescent="0.25">
      <c r="A235" s="3">
        <v>44561</v>
      </c>
      <c r="B235" s="44">
        <v>-0.59999999999999987</v>
      </c>
      <c r="C235" s="44">
        <v>2.7730000000000001</v>
      </c>
      <c r="D235" s="44">
        <v>0.47899999999999998</v>
      </c>
      <c r="E235" s="4">
        <f>CCB_Merrente[[#This Row],[Udlånsrente, husholdninger]]-CCB_Merrente[[#This Row],[Nationalbankens ledende pengepolitiske rente]]</f>
        <v>3.3730000000000002</v>
      </c>
      <c r="F235" s="4">
        <f>CCB_Merrente[[#This Row],[Udlånsrente, erhverv]]-CCB_Merrente[[#This Row],[Nationalbankens ledende pengepolitiske rente]]</f>
        <v>1.0789999999999997</v>
      </c>
      <c r="G235" s="4">
        <f t="shared" si="6"/>
        <v>3.5363333333333329</v>
      </c>
      <c r="H235" s="4">
        <f t="shared" si="7"/>
        <v>1.2566666666666664</v>
      </c>
    </row>
    <row r="236" spans="1:8" x14ac:dyDescent="0.25">
      <c r="A236" s="3">
        <v>44592</v>
      </c>
      <c r="B236" s="44">
        <v>-0.59999999999999987</v>
      </c>
      <c r="C236" s="44">
        <v>2.8170000000000002</v>
      </c>
      <c r="D236" s="44">
        <v>0.58799999999999997</v>
      </c>
      <c r="E236" s="4">
        <f>CCB_Merrente[[#This Row],[Udlånsrente, husholdninger]]-CCB_Merrente[[#This Row],[Nationalbankens ledende pengepolitiske rente]]</f>
        <v>3.4169999999999998</v>
      </c>
      <c r="F236" s="4">
        <f>CCB_Merrente[[#This Row],[Udlånsrente, erhverv]]-CCB_Merrente[[#This Row],[Nationalbankens ledende pengepolitiske rente]]</f>
        <v>1.1879999999999997</v>
      </c>
      <c r="G236" s="4">
        <f t="shared" si="6"/>
        <v>3.5293333333333332</v>
      </c>
      <c r="H236" s="4">
        <f t="shared" si="7"/>
        <v>1.2379999999999998</v>
      </c>
    </row>
    <row r="237" spans="1:8" x14ac:dyDescent="0.25">
      <c r="A237" s="3">
        <v>44620</v>
      </c>
      <c r="B237" s="44">
        <v>-0.59999999999999987</v>
      </c>
      <c r="C237" s="44">
        <v>2.9359999999999999</v>
      </c>
      <c r="D237" s="44">
        <v>0.73399999999999999</v>
      </c>
      <c r="E237" s="4">
        <f>CCB_Merrente[[#This Row],[Udlånsrente, husholdninger]]-CCB_Merrente[[#This Row],[Nationalbankens ledende pengepolitiske rente]]</f>
        <v>3.5359999999999996</v>
      </c>
      <c r="F237" s="4">
        <f>CCB_Merrente[[#This Row],[Udlånsrente, erhverv]]-CCB_Merrente[[#This Row],[Nationalbankens ledende pengepolitiske rente]]</f>
        <v>1.3339999999999999</v>
      </c>
      <c r="G237" s="4">
        <f t="shared" si="6"/>
        <v>3.4420000000000002</v>
      </c>
      <c r="H237" s="4">
        <f t="shared" si="7"/>
        <v>1.200333333333333</v>
      </c>
    </row>
    <row r="238" spans="1:8" x14ac:dyDescent="0.25">
      <c r="A238" s="3">
        <v>44651</v>
      </c>
      <c r="B238" s="44">
        <v>-0.59999999999999976</v>
      </c>
      <c r="C238" s="44">
        <v>2.5150000000000001</v>
      </c>
      <c r="D238" s="44">
        <v>0.63300000000000001</v>
      </c>
      <c r="E238" s="4">
        <f>CCB_Merrente[[#This Row],[Udlånsrente, husholdninger]]-CCB_Merrente[[#This Row],[Nationalbankens ledende pengepolitiske rente]]</f>
        <v>3.1149999999999998</v>
      </c>
      <c r="F238" s="4">
        <f>CCB_Merrente[[#This Row],[Udlånsrente, erhverv]]-CCB_Merrente[[#This Row],[Nationalbankens ledende pengepolitiske rente]]</f>
        <v>1.2329999999999997</v>
      </c>
      <c r="G238" s="4">
        <f t="shared" si="6"/>
        <v>3.3559999999999999</v>
      </c>
      <c r="H238" s="4">
        <f t="shared" si="7"/>
        <v>1.2516666666666663</v>
      </c>
    </row>
    <row r="239" spans="1:8" x14ac:dyDescent="0.25">
      <c r="A239" s="3">
        <v>44681</v>
      </c>
      <c r="B239" s="44">
        <v>-0.59999999999999987</v>
      </c>
      <c r="C239" s="44">
        <v>2.6760000000000002</v>
      </c>
      <c r="D239" s="44">
        <v>0.63900000000000001</v>
      </c>
      <c r="E239" s="4">
        <f>CCB_Merrente[[#This Row],[Udlånsrente, husholdninger]]-CCB_Merrente[[#This Row],[Nationalbankens ledende pengepolitiske rente]]</f>
        <v>3.2759999999999998</v>
      </c>
      <c r="F239" s="4">
        <f>CCB_Merrente[[#This Row],[Udlånsrente, erhverv]]-CCB_Merrente[[#This Row],[Nationalbankens ledende pengepolitiske rente]]</f>
        <v>1.2389999999999999</v>
      </c>
      <c r="G239" s="4">
        <f t="shared" si="6"/>
        <v>3.3089999999999997</v>
      </c>
      <c r="H239" s="4">
        <f t="shared" si="7"/>
        <v>1.2686666666666664</v>
      </c>
    </row>
    <row r="240" spans="1:8" x14ac:dyDescent="0.25">
      <c r="A240" s="3">
        <v>44712</v>
      </c>
      <c r="B240" s="44">
        <v>-0.59999999999999987</v>
      </c>
      <c r="C240" s="44">
        <v>2.7069999999999999</v>
      </c>
      <c r="D240" s="44">
        <v>0.71399999999999997</v>
      </c>
      <c r="E240" s="4">
        <f>CCB_Merrente[[#This Row],[Udlånsrente, husholdninger]]-CCB_Merrente[[#This Row],[Nationalbankens ledende pengepolitiske rente]]</f>
        <v>3.3069999999999995</v>
      </c>
      <c r="F240" s="4">
        <f>CCB_Merrente[[#This Row],[Udlånsrente, erhverv]]-CCB_Merrente[[#This Row],[Nationalbankens ledende pengepolitiske rente]]</f>
        <v>1.3139999999999998</v>
      </c>
      <c r="G240" s="4">
        <f t="shared" si="6"/>
        <v>3.2326666666666668</v>
      </c>
      <c r="H240" s="4">
        <f t="shared" si="7"/>
        <v>1.2619999999999998</v>
      </c>
    </row>
    <row r="241" spans="1:8" x14ac:dyDescent="0.25">
      <c r="A241" s="3">
        <v>44742</v>
      </c>
      <c r="B241" s="44">
        <v>-0.59999999999999987</v>
      </c>
      <c r="C241" s="44">
        <v>2.5289999999999999</v>
      </c>
      <c r="D241" s="44">
        <v>1.0940000000000001</v>
      </c>
      <c r="E241" s="4">
        <f>CCB_Merrente[[#This Row],[Udlånsrente, husholdninger]]-CCB_Merrente[[#This Row],[Nationalbankens ledende pengepolitiske rente]]</f>
        <v>3.1289999999999996</v>
      </c>
      <c r="F241" s="4">
        <f>CCB_Merrente[[#This Row],[Udlånsrente, erhverv]]-CCB_Merrente[[#This Row],[Nationalbankens ledende pengepolitiske rente]]</f>
        <v>1.694</v>
      </c>
      <c r="G241" s="4">
        <f t="shared" si="6"/>
        <v>3.2373333333333334</v>
      </c>
      <c r="H241" s="4">
        <f t="shared" si="7"/>
        <v>1.4156666666666666</v>
      </c>
    </row>
    <row r="242" spans="1:8" x14ac:dyDescent="0.25">
      <c r="A242" s="3">
        <v>44773</v>
      </c>
      <c r="B242" s="44">
        <v>-0.45714285714285696</v>
      </c>
      <c r="C242" s="44">
        <v>2.59</v>
      </c>
      <c r="D242" s="44">
        <v>0.92800000000000005</v>
      </c>
      <c r="E242" s="4">
        <f>CCB_Merrente[[#This Row],[Udlånsrente, husholdninger]]-CCB_Merrente[[#This Row],[Nationalbankens ledende pengepolitiske rente]]</f>
        <v>3.0471428571428567</v>
      </c>
      <c r="F242" s="4">
        <f>CCB_Merrente[[#This Row],[Udlånsrente, erhverv]]-CCB_Merrente[[#This Row],[Nationalbankens ledende pengepolitiske rente]]</f>
        <v>1.385142857142857</v>
      </c>
      <c r="G242" s="4">
        <f t="shared" si="6"/>
        <v>3.1610476190476184</v>
      </c>
      <c r="H242" s="4">
        <f t="shared" si="7"/>
        <v>1.4643809523809523</v>
      </c>
    </row>
    <row r="243" spans="1:8" x14ac:dyDescent="0.25">
      <c r="A243" s="3">
        <v>44804</v>
      </c>
      <c r="B243" s="44">
        <v>-0.10000000000000003</v>
      </c>
      <c r="C243" s="44">
        <v>2.903</v>
      </c>
      <c r="D243" s="44">
        <v>0.97799999999999998</v>
      </c>
      <c r="E243" s="4">
        <f>CCB_Merrente[[#This Row],[Udlånsrente, husholdninger]]-CCB_Merrente[[#This Row],[Nationalbankens ledende pengepolitiske rente]]</f>
        <v>3.0030000000000001</v>
      </c>
      <c r="F243" s="4">
        <f>CCB_Merrente[[#This Row],[Udlånsrente, erhverv]]-CCB_Merrente[[#This Row],[Nationalbankens ledende pengepolitiske rente]]</f>
        <v>1.0780000000000001</v>
      </c>
      <c r="G243" s="4">
        <f t="shared" si="6"/>
        <v>3.0597142857142856</v>
      </c>
      <c r="H243" s="4">
        <f t="shared" si="7"/>
        <v>1.3857142857142859</v>
      </c>
    </row>
    <row r="244" spans="1:8" x14ac:dyDescent="0.25">
      <c r="A244" s="3">
        <v>44834</v>
      </c>
      <c r="B244" s="44">
        <v>0.44545454545454555</v>
      </c>
      <c r="C244" s="44">
        <v>3.0089999999999999</v>
      </c>
      <c r="D244" s="44">
        <v>1.931</v>
      </c>
      <c r="E244" s="4">
        <f>CCB_Merrente[[#This Row],[Udlånsrente, husholdninger]]-CCB_Merrente[[#This Row],[Nationalbankens ledende pengepolitiske rente]]</f>
        <v>2.5635454545454541</v>
      </c>
      <c r="F244" s="4">
        <f>CCB_Merrente[[#This Row],[Udlånsrente, erhverv]]-CCB_Merrente[[#This Row],[Nationalbankens ledende pengepolitiske rente]]</f>
        <v>1.4855454545454545</v>
      </c>
      <c r="G244" s="4">
        <f t="shared" si="6"/>
        <v>2.8712294372294367</v>
      </c>
      <c r="H244" s="4">
        <f t="shared" si="7"/>
        <v>1.3162294372294372</v>
      </c>
    </row>
    <row r="245" spans="1:8" x14ac:dyDescent="0.25">
      <c r="A245" s="3">
        <v>44865</v>
      </c>
      <c r="B245" s="44">
        <v>0.7071428571428573</v>
      </c>
      <c r="C245" s="44">
        <v>3.75</v>
      </c>
      <c r="D245" s="44">
        <v>2.3919999999999999</v>
      </c>
      <c r="E245" s="4">
        <f>CCB_Merrente[[#This Row],[Udlånsrente, husholdninger]]-CCB_Merrente[[#This Row],[Nationalbankens ledende pengepolitiske rente]]</f>
        <v>3.0428571428571427</v>
      </c>
      <c r="F245" s="4">
        <f>CCB_Merrente[[#This Row],[Udlånsrente, erhverv]]-CCB_Merrente[[#This Row],[Nationalbankens ledende pengepolitiske rente]]</f>
        <v>1.6848571428571426</v>
      </c>
      <c r="G245" s="4">
        <f t="shared" si="6"/>
        <v>2.8698008658008654</v>
      </c>
      <c r="H245" s="4">
        <f t="shared" si="7"/>
        <v>1.4161341991341991</v>
      </c>
    </row>
    <row r="246" spans="1:8" x14ac:dyDescent="0.25">
      <c r="A246" s="3">
        <v>44895</v>
      </c>
      <c r="B246" s="44">
        <v>1.25</v>
      </c>
      <c r="C246" s="44">
        <v>3.99</v>
      </c>
      <c r="D246" s="44">
        <v>2.5939999999999999</v>
      </c>
      <c r="E246" s="4">
        <f>CCB_Merrente[[#This Row],[Udlånsrente, husholdninger]]-CCB_Merrente[[#This Row],[Nationalbankens ledende pengepolitiske rente]]</f>
        <v>2.74</v>
      </c>
      <c r="F246" s="4">
        <f>CCB_Merrente[[#This Row],[Udlånsrente, erhverv]]-CCB_Merrente[[#This Row],[Nationalbankens ledende pengepolitiske rente]]</f>
        <v>1.3439999999999999</v>
      </c>
      <c r="G246" s="4">
        <f t="shared" si="6"/>
        <v>2.7821341991341995</v>
      </c>
      <c r="H246" s="4">
        <f t="shared" si="7"/>
        <v>1.5048008658008658</v>
      </c>
    </row>
    <row r="247" spans="1:8" x14ac:dyDescent="0.25">
      <c r="A247" s="3">
        <v>44926</v>
      </c>
      <c r="B247" s="44">
        <v>1.4880952380952381</v>
      </c>
      <c r="C247" s="44">
        <v>3.9630000000000001</v>
      </c>
      <c r="D247" s="44">
        <v>3.117</v>
      </c>
      <c r="E247" s="4">
        <f>CCB_Merrente[[#This Row],[Udlånsrente, husholdninger]]-CCB_Merrente[[#This Row],[Nationalbankens ledende pengepolitiske rente]]</f>
        <v>2.4749047619047619</v>
      </c>
      <c r="F247" s="4">
        <f>CCB_Merrente[[#This Row],[Udlånsrente, erhverv]]-CCB_Merrente[[#This Row],[Nationalbankens ledende pengepolitiske rente]]</f>
        <v>1.6289047619047619</v>
      </c>
      <c r="G247" s="4">
        <f t="shared" si="6"/>
        <v>2.7525873015873015</v>
      </c>
      <c r="H247" s="4">
        <f t="shared" si="7"/>
        <v>1.5525873015873015</v>
      </c>
    </row>
    <row r="248" spans="1:8" x14ac:dyDescent="0.25">
      <c r="A248" s="3">
        <v>44957</v>
      </c>
      <c r="B248" s="44">
        <v>1.75</v>
      </c>
      <c r="C248" s="44">
        <v>4.5529999999999999</v>
      </c>
      <c r="D248" s="44">
        <v>3.4740000000000002</v>
      </c>
      <c r="E248" s="4">
        <f>CCB_Merrente[[#This Row],[Udlånsrente, husholdninger]]-CCB_Merrente[[#This Row],[Nationalbankens ledende pengepolitiske rente]]</f>
        <v>2.8029999999999999</v>
      </c>
      <c r="F248" s="4">
        <f>CCB_Merrente[[#This Row],[Udlånsrente, erhverv]]-CCB_Merrente[[#This Row],[Nationalbankens ledende pengepolitiske rente]]</f>
        <v>1.7240000000000002</v>
      </c>
      <c r="G248" s="4">
        <f t="shared" si="6"/>
        <v>2.6726349206349211</v>
      </c>
      <c r="H248" s="4">
        <f t="shared" si="7"/>
        <v>1.5656349206349205</v>
      </c>
    </row>
    <row r="249" spans="1:8" x14ac:dyDescent="0.25">
      <c r="A249" s="3">
        <v>44985</v>
      </c>
      <c r="B249" s="44">
        <v>2.0650000000000004</v>
      </c>
      <c r="C249" s="44">
        <v>4.657</v>
      </c>
      <c r="D249" s="44">
        <v>3.3029999999999999</v>
      </c>
      <c r="E249" s="4">
        <f>CCB_Merrente[[#This Row],[Udlånsrente, husholdninger]]-CCB_Merrente[[#This Row],[Nationalbankens ledende pengepolitiske rente]]</f>
        <v>2.5919999999999996</v>
      </c>
      <c r="F249" s="4">
        <f>CCB_Merrente[[#This Row],[Udlånsrente, erhverv]]-CCB_Merrente[[#This Row],[Nationalbankens ledende pengepolitiske rente]]</f>
        <v>1.2379999999999995</v>
      </c>
      <c r="G249" s="4">
        <f t="shared" si="6"/>
        <v>2.623301587301587</v>
      </c>
      <c r="H249" s="4">
        <f t="shared" si="7"/>
        <v>1.5303015873015873</v>
      </c>
    </row>
    <row r="250" spans="1:8" x14ac:dyDescent="0.25">
      <c r="A250" s="3">
        <v>45016</v>
      </c>
      <c r="B250" s="44">
        <v>2.3391304347826094</v>
      </c>
      <c r="C250" s="44">
        <v>4.7450000000000001</v>
      </c>
      <c r="D250" s="44">
        <v>3.7090000000000001</v>
      </c>
      <c r="E250" s="4">
        <f>CCB_Merrente[[#This Row],[Udlånsrente, husholdninger]]-CCB_Merrente[[#This Row],[Nationalbankens ledende pengepolitiske rente]]</f>
        <v>2.4058695652173907</v>
      </c>
      <c r="F250" s="4">
        <f>CCB_Merrente[[#This Row],[Udlånsrente, erhverv]]-CCB_Merrente[[#This Row],[Nationalbankens ledende pengepolitiske rente]]</f>
        <v>1.3698695652173907</v>
      </c>
      <c r="G250" s="4">
        <f t="shared" si="6"/>
        <v>2.6002898550724631</v>
      </c>
      <c r="H250" s="4">
        <f t="shared" si="7"/>
        <v>1.4439565217391301</v>
      </c>
    </row>
    <row r="251" spans="1:8" x14ac:dyDescent="0.25">
      <c r="A251" s="3">
        <v>45046</v>
      </c>
      <c r="B251" s="44">
        <v>2.6000000000000005</v>
      </c>
      <c r="C251" s="44">
        <v>5.2240000000000002</v>
      </c>
      <c r="D251" s="44">
        <v>3.9649999999999999</v>
      </c>
      <c r="E251" s="4">
        <f>CCB_Merrente[[#This Row],[Udlånsrente, husholdninger]]-CCB_Merrente[[#This Row],[Nationalbankens ledende pengepolitiske rente]]</f>
        <v>2.6239999999999997</v>
      </c>
      <c r="F251" s="4">
        <f>CCB_Merrente[[#This Row],[Udlånsrente, erhverv]]-CCB_Merrente[[#This Row],[Nationalbankens ledende pengepolitiske rente]]</f>
        <v>1.3649999999999993</v>
      </c>
      <c r="G251" s="4">
        <f t="shared" si="6"/>
        <v>2.5406231884057968</v>
      </c>
      <c r="H251" s="4">
        <f t="shared" si="7"/>
        <v>1.3242898550724631</v>
      </c>
    </row>
    <row r="252" spans="1:8" x14ac:dyDescent="0.25">
      <c r="A252" s="3">
        <v>45077</v>
      </c>
      <c r="B252" s="44">
        <v>2.7973684210526328</v>
      </c>
      <c r="C252" s="44">
        <v>5.3150000000000004</v>
      </c>
      <c r="D252" s="44">
        <v>4.3120000000000003</v>
      </c>
      <c r="E252" s="4">
        <f>CCB_Merrente[[#This Row],[Udlånsrente, husholdninger]]-CCB_Merrente[[#This Row],[Nationalbankens ledende pengepolitiske rente]]</f>
        <v>2.5176315789473676</v>
      </c>
      <c r="F252" s="4">
        <f>CCB_Merrente[[#This Row],[Udlånsrente, erhverv]]-CCB_Merrente[[#This Row],[Nationalbankens ledende pengepolitiske rente]]</f>
        <v>1.5146315789473674</v>
      </c>
      <c r="G252" s="4">
        <f t="shared" si="6"/>
        <v>2.5158337147215861</v>
      </c>
      <c r="H252" s="4">
        <f t="shared" si="7"/>
        <v>1.4165003813882524</v>
      </c>
    </row>
    <row r="253" spans="1:8" x14ac:dyDescent="0.25">
      <c r="A253" s="3">
        <v>45107</v>
      </c>
      <c r="B253" s="44">
        <v>2.9809523809523819</v>
      </c>
      <c r="C253" s="44">
        <v>5.2169999999999996</v>
      </c>
      <c r="D253" s="44">
        <v>4.6070000000000002</v>
      </c>
      <c r="E253" s="4">
        <f>CCB_Merrente[[#This Row],[Udlånsrente, husholdninger]]-CCB_Merrente[[#This Row],[Nationalbankens ledende pengepolitiske rente]]</f>
        <v>2.2360476190476177</v>
      </c>
      <c r="F253" s="4">
        <f>CCB_Merrente[[#This Row],[Udlånsrente, erhverv]]-CCB_Merrente[[#This Row],[Nationalbankens ledende pengepolitiske rente]]</f>
        <v>1.6260476190476183</v>
      </c>
      <c r="G253" s="4">
        <f t="shared" si="6"/>
        <v>2.4592263993316616</v>
      </c>
      <c r="H253" s="4">
        <f t="shared" si="7"/>
        <v>1.5018930659983283</v>
      </c>
    </row>
    <row r="254" spans="1:8" x14ac:dyDescent="0.25">
      <c r="A254" s="3">
        <v>45138</v>
      </c>
      <c r="B254" s="44">
        <v>3.1238095238095247</v>
      </c>
      <c r="C254" s="44">
        <v>5.484</v>
      </c>
      <c r="D254" s="44">
        <v>4.8010000000000002</v>
      </c>
      <c r="E254" s="4">
        <f>CCB_Merrente[[#This Row],[Udlånsrente, husholdninger]]-CCB_Merrente[[#This Row],[Nationalbankens ledende pengepolitiske rente]]</f>
        <v>2.3601904761904753</v>
      </c>
      <c r="F254" s="4">
        <f>CCB_Merrente[[#This Row],[Udlånsrente, erhverv]]-CCB_Merrente[[#This Row],[Nationalbankens ledende pengepolitiske rente]]</f>
        <v>1.6771904761904755</v>
      </c>
      <c r="G254" s="4">
        <f t="shared" si="6"/>
        <v>2.3712898913951537</v>
      </c>
      <c r="H254" s="4">
        <f t="shared" si="7"/>
        <v>1.6059565580618205</v>
      </c>
    </row>
    <row r="255" spans="1:8" x14ac:dyDescent="0.25">
      <c r="A255" s="3">
        <v>45169</v>
      </c>
      <c r="B255" s="44">
        <v>3.35</v>
      </c>
      <c r="C255" s="44">
        <v>5.3979999999999997</v>
      </c>
      <c r="D255" s="44">
        <v>4.4640000000000004</v>
      </c>
      <c r="E255" s="4">
        <f>CCB_Merrente[[#This Row],[Udlånsrente, husholdninger]]-CCB_Merrente[[#This Row],[Nationalbankens ledende pengepolitiske rente]]</f>
        <v>2.0479999999999996</v>
      </c>
      <c r="F255" s="4">
        <f>CCB_Merrente[[#This Row],[Udlånsrente, erhverv]]-CCB_Merrente[[#This Row],[Nationalbankens ledende pengepolitiske rente]]</f>
        <v>1.1140000000000003</v>
      </c>
      <c r="G255" s="4">
        <f t="shared" si="6"/>
        <v>2.214746031746031</v>
      </c>
      <c r="H255" s="4">
        <f t="shared" si="7"/>
        <v>1.472412698412698</v>
      </c>
    </row>
    <row r="256" spans="1:8" x14ac:dyDescent="0.25">
      <c r="A256" s="3">
        <v>45199</v>
      </c>
      <c r="B256" s="44">
        <v>3.4809523809523815</v>
      </c>
      <c r="C256" s="44">
        <v>5.5419999999999998</v>
      </c>
      <c r="D256" s="44">
        <v>5.0519999999999996</v>
      </c>
      <c r="E256" s="4">
        <f>CCB_Merrente[[#This Row],[Udlånsrente, husholdninger]]-CCB_Merrente[[#This Row],[Nationalbankens ledende pengepolitiske rente]]</f>
        <v>2.0610476190476184</v>
      </c>
      <c r="F256" s="4">
        <f>CCB_Merrente[[#This Row],[Udlånsrente, erhverv]]-CCB_Merrente[[#This Row],[Nationalbankens ledende pengepolitiske rente]]</f>
        <v>1.5710476190476181</v>
      </c>
      <c r="G256" s="4">
        <f t="shared" si="6"/>
        <v>2.1564126984126979</v>
      </c>
      <c r="H256" s="4">
        <f t="shared" si="7"/>
        <v>1.4540793650793649</v>
      </c>
    </row>
    <row r="257" spans="1:8" x14ac:dyDescent="0.25">
      <c r="A257" s="3">
        <v>45230</v>
      </c>
      <c r="B257" s="44">
        <v>3.5999999999999996</v>
      </c>
      <c r="C257" s="44">
        <v>5.4729999999999999</v>
      </c>
      <c r="D257" s="44">
        <v>5.0629999999999997</v>
      </c>
      <c r="E257" s="4">
        <f>CCB_Merrente[[#This Row],[Udlånsrente, husholdninger]]-CCB_Merrente[[#This Row],[Nationalbankens ledende pengepolitiske rente]]</f>
        <v>1.8730000000000002</v>
      </c>
      <c r="F257" s="4">
        <f>CCB_Merrente[[#This Row],[Udlånsrente, erhverv]]-CCB_Merrente[[#This Row],[Nationalbankens ledende pengepolitiske rente]]</f>
        <v>1.4630000000000001</v>
      </c>
      <c r="G257" s="4">
        <f t="shared" si="6"/>
        <v>1.9940158730158728</v>
      </c>
      <c r="H257" s="4">
        <f t="shared" si="7"/>
        <v>1.3826825396825395</v>
      </c>
    </row>
  </sheetData>
  <mergeCells count="5">
    <mergeCell ref="A1:H1"/>
    <mergeCell ref="I6:J6"/>
    <mergeCell ref="B3:G3"/>
    <mergeCell ref="G6:H6"/>
    <mergeCell ref="B2:H2"/>
  </mergeCells>
  <hyperlinks>
    <hyperlink ref="H4" location="Indhold!A1" display="Tilbage til Indhold" xr:uid="{00000000-0004-0000-0E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9"/>
  <dimension ref="A1:K177"/>
  <sheetViews>
    <sheetView workbookViewId="0">
      <selection sqref="A1:G1"/>
    </sheetView>
  </sheetViews>
  <sheetFormatPr defaultColWidth="9.140625" defaultRowHeight="13.5" x14ac:dyDescent="0.25"/>
  <cols>
    <col min="1" max="1" width="11" style="8" bestFit="1" customWidth="1"/>
    <col min="2" max="2" width="19.85546875" style="8" bestFit="1" customWidth="1"/>
    <col min="3" max="3" width="8" style="8" customWidth="1"/>
    <col min="4" max="4" width="9.7109375" style="8" customWidth="1"/>
    <col min="5" max="5" width="9.28515625" style="8" customWidth="1"/>
    <col min="6" max="6" width="26.7109375" style="8" customWidth="1"/>
    <col min="7" max="7" width="14.85546875" style="8" bestFit="1" customWidth="1"/>
    <col min="8" max="8" width="15.7109375" style="8" customWidth="1"/>
    <col min="9" max="16384" width="9.140625" style="8"/>
  </cols>
  <sheetData>
    <row r="1" spans="1:11" ht="26.25" customHeight="1" thickBot="1" x14ac:dyDescent="0.3">
      <c r="A1" s="101" t="s">
        <v>107</v>
      </c>
      <c r="B1" s="102"/>
      <c r="C1" s="102"/>
      <c r="D1" s="102"/>
      <c r="E1" s="102"/>
      <c r="F1" s="102"/>
      <c r="G1" s="102"/>
      <c r="H1" s="19"/>
      <c r="I1" s="19"/>
      <c r="J1" s="19"/>
      <c r="K1" s="19"/>
    </row>
    <row r="2" spans="1:11" ht="61.9" customHeight="1" x14ac:dyDescent="0.25">
      <c r="A2" s="11" t="s">
        <v>24</v>
      </c>
      <c r="B2" s="111" t="s">
        <v>130</v>
      </c>
      <c r="C2" s="111"/>
      <c r="D2" s="111"/>
      <c r="E2" s="111"/>
      <c r="F2" s="111"/>
      <c r="G2" s="111"/>
      <c r="H2" s="14"/>
      <c r="I2" s="14"/>
      <c r="J2" s="14"/>
      <c r="K2" s="14"/>
    </row>
    <row r="3" spans="1:11" x14ac:dyDescent="0.25">
      <c r="A3" s="39" t="s">
        <v>25</v>
      </c>
      <c r="B3" s="103" t="s">
        <v>148</v>
      </c>
      <c r="C3" s="103"/>
      <c r="D3" s="103"/>
      <c r="E3" s="103"/>
      <c r="F3" s="103"/>
      <c r="G3" s="103"/>
      <c r="H3" s="103"/>
      <c r="I3" s="39"/>
      <c r="J3" s="39"/>
      <c r="K3" s="39"/>
    </row>
    <row r="4" spans="1:11" x14ac:dyDescent="0.25">
      <c r="B4" s="16"/>
      <c r="C4" s="16"/>
      <c r="D4" s="16"/>
      <c r="E4" s="16"/>
      <c r="F4" s="16"/>
      <c r="G4" s="13" t="s">
        <v>35</v>
      </c>
      <c r="I4" s="16"/>
      <c r="J4" s="16"/>
      <c r="K4" s="2"/>
    </row>
    <row r="6" spans="1:11" x14ac:dyDescent="0.25">
      <c r="A6" s="3" t="s">
        <v>33</v>
      </c>
      <c r="B6" s="2" t="s">
        <v>3</v>
      </c>
    </row>
    <row r="7" spans="1:11" x14ac:dyDescent="0.25">
      <c r="A7" s="3">
        <v>29676</v>
      </c>
      <c r="B7" s="4">
        <v>32.696908164333934</v>
      </c>
    </row>
    <row r="8" spans="1:11" x14ac:dyDescent="0.25">
      <c r="A8" s="3">
        <v>29767</v>
      </c>
      <c r="B8" s="4">
        <v>31.315184533921745</v>
      </c>
    </row>
    <row r="9" spans="1:11" x14ac:dyDescent="0.25">
      <c r="A9" s="3">
        <v>29859</v>
      </c>
      <c r="B9" s="4">
        <v>30.557657120256245</v>
      </c>
    </row>
    <row r="10" spans="1:11" x14ac:dyDescent="0.25">
      <c r="A10" s="3">
        <v>29951</v>
      </c>
      <c r="B10" s="4">
        <v>29.389882432816243</v>
      </c>
    </row>
    <row r="11" spans="1:11" x14ac:dyDescent="0.25">
      <c r="A11" s="3">
        <v>30041</v>
      </c>
      <c r="B11" s="4">
        <v>30.239044386466226</v>
      </c>
    </row>
    <row r="12" spans="1:11" x14ac:dyDescent="0.25">
      <c r="A12" s="3">
        <v>30132</v>
      </c>
      <c r="B12" s="4">
        <v>29.212812513395381</v>
      </c>
    </row>
    <row r="13" spans="1:11" x14ac:dyDescent="0.25">
      <c r="A13" s="3">
        <v>30224</v>
      </c>
      <c r="B13" s="4">
        <v>28.510784301486179</v>
      </c>
    </row>
    <row r="14" spans="1:11" x14ac:dyDescent="0.25">
      <c r="A14" s="3">
        <v>30316</v>
      </c>
      <c r="B14" s="4">
        <v>27.505209545571542</v>
      </c>
    </row>
    <row r="15" spans="1:11" x14ac:dyDescent="0.25">
      <c r="A15" s="3">
        <v>30406</v>
      </c>
      <c r="B15" s="4">
        <v>26.173039089321314</v>
      </c>
    </row>
    <row r="16" spans="1:11" x14ac:dyDescent="0.25">
      <c r="A16" s="3">
        <v>30497</v>
      </c>
      <c r="B16" s="4">
        <v>26.62131024035445</v>
      </c>
    </row>
    <row r="17" spans="1:2" x14ac:dyDescent="0.25">
      <c r="A17" s="3">
        <v>30589</v>
      </c>
      <c r="B17" s="4">
        <v>26.923580579446369</v>
      </c>
    </row>
    <row r="18" spans="1:2" x14ac:dyDescent="0.25">
      <c r="A18" s="3">
        <v>30681</v>
      </c>
      <c r="B18" s="4">
        <v>26.604960796792611</v>
      </c>
    </row>
    <row r="19" spans="1:2" x14ac:dyDescent="0.25">
      <c r="A19" s="3">
        <v>30772</v>
      </c>
      <c r="B19" s="4">
        <v>25.697382790907131</v>
      </c>
    </row>
    <row r="20" spans="1:2" x14ac:dyDescent="0.25">
      <c r="A20" s="3">
        <v>30863</v>
      </c>
      <c r="B20" s="4">
        <v>26.310059437815497</v>
      </c>
    </row>
    <row r="21" spans="1:2" x14ac:dyDescent="0.25">
      <c r="A21" s="3">
        <v>30955</v>
      </c>
      <c r="B21" s="4">
        <v>26.740614250979057</v>
      </c>
    </row>
    <row r="22" spans="1:2" x14ac:dyDescent="0.25">
      <c r="A22" s="3">
        <v>31047</v>
      </c>
      <c r="B22" s="4">
        <v>27.470718763187918</v>
      </c>
    </row>
    <row r="23" spans="1:2" x14ac:dyDescent="0.25">
      <c r="A23" s="3">
        <v>31137</v>
      </c>
      <c r="B23" s="4">
        <v>29.213977606258414</v>
      </c>
    </row>
    <row r="24" spans="1:2" x14ac:dyDescent="0.25">
      <c r="A24" s="3">
        <v>31228</v>
      </c>
      <c r="B24" s="4">
        <v>28.84162565040835</v>
      </c>
    </row>
    <row r="25" spans="1:2" x14ac:dyDescent="0.25">
      <c r="A25" s="3">
        <v>31320</v>
      </c>
      <c r="B25" s="4">
        <v>28.765227385620452</v>
      </c>
    </row>
    <row r="26" spans="1:2" x14ac:dyDescent="0.25">
      <c r="A26" s="3">
        <v>31412</v>
      </c>
      <c r="B26" s="4">
        <v>28.771096233838623</v>
      </c>
    </row>
    <row r="27" spans="1:2" x14ac:dyDescent="0.25">
      <c r="A27" s="3">
        <v>31502</v>
      </c>
      <c r="B27" s="4">
        <v>29.001438386530186</v>
      </c>
    </row>
    <row r="28" spans="1:2" x14ac:dyDescent="0.25">
      <c r="A28" s="3">
        <v>31593</v>
      </c>
      <c r="B28" s="4">
        <v>29.076832842525995</v>
      </c>
    </row>
    <row r="29" spans="1:2" x14ac:dyDescent="0.25">
      <c r="A29" s="3">
        <v>31685</v>
      </c>
      <c r="B29" s="4">
        <v>29.405636447874443</v>
      </c>
    </row>
    <row r="30" spans="1:2" x14ac:dyDescent="0.25">
      <c r="A30" s="3">
        <v>31777</v>
      </c>
      <c r="B30" s="4">
        <v>30.343205294988639</v>
      </c>
    </row>
    <row r="31" spans="1:2" x14ac:dyDescent="0.25">
      <c r="A31" s="3">
        <v>31867</v>
      </c>
      <c r="B31" s="4">
        <v>38.430405929902747</v>
      </c>
    </row>
    <row r="32" spans="1:2" x14ac:dyDescent="0.25">
      <c r="A32" s="3">
        <v>31958</v>
      </c>
      <c r="B32" s="4">
        <v>38.347329309647776</v>
      </c>
    </row>
    <row r="33" spans="1:2" x14ac:dyDescent="0.25">
      <c r="A33" s="3">
        <v>32050</v>
      </c>
      <c r="B33" s="4">
        <v>38.679134146920255</v>
      </c>
    </row>
    <row r="34" spans="1:2" x14ac:dyDescent="0.25">
      <c r="A34" s="3">
        <v>32142</v>
      </c>
      <c r="B34" s="4">
        <v>38.670280602198957</v>
      </c>
    </row>
    <row r="35" spans="1:2" x14ac:dyDescent="0.25">
      <c r="A35" s="3">
        <v>32233</v>
      </c>
      <c r="B35" s="4">
        <v>37.878115623817145</v>
      </c>
    </row>
    <row r="36" spans="1:2" x14ac:dyDescent="0.25">
      <c r="A36" s="3">
        <v>32324</v>
      </c>
      <c r="B36" s="4">
        <v>36.604177626897524</v>
      </c>
    </row>
    <row r="37" spans="1:2" x14ac:dyDescent="0.25">
      <c r="A37" s="3">
        <v>32416</v>
      </c>
      <c r="B37" s="4">
        <v>35.424175329156142</v>
      </c>
    </row>
    <row r="38" spans="1:2" x14ac:dyDescent="0.25">
      <c r="A38" s="3">
        <v>32508</v>
      </c>
      <c r="B38" s="4">
        <v>33.980714147593851</v>
      </c>
    </row>
    <row r="39" spans="1:2" x14ac:dyDescent="0.25">
      <c r="A39" s="3">
        <v>32598</v>
      </c>
      <c r="B39" s="4">
        <v>32.252035542143169</v>
      </c>
    </row>
    <row r="40" spans="1:2" x14ac:dyDescent="0.25">
      <c r="A40" s="3">
        <v>32689</v>
      </c>
      <c r="B40" s="4">
        <v>32.05003467173259</v>
      </c>
    </row>
    <row r="41" spans="1:2" x14ac:dyDescent="0.25">
      <c r="A41" s="3">
        <v>32781</v>
      </c>
      <c r="B41" s="4">
        <v>31.71122168328775</v>
      </c>
    </row>
    <row r="42" spans="1:2" x14ac:dyDescent="0.25">
      <c r="A42" s="3">
        <v>32873</v>
      </c>
      <c r="B42" s="4">
        <v>32.352654764694897</v>
      </c>
    </row>
    <row r="43" spans="1:2" x14ac:dyDescent="0.25">
      <c r="A43" s="3">
        <v>32963</v>
      </c>
      <c r="B43" s="4">
        <v>30.38661425920354</v>
      </c>
    </row>
    <row r="44" spans="1:2" x14ac:dyDescent="0.25">
      <c r="A44" s="3">
        <v>33054</v>
      </c>
      <c r="B44" s="4">
        <v>30.08528019611375</v>
      </c>
    </row>
    <row r="45" spans="1:2" x14ac:dyDescent="0.25">
      <c r="A45" s="3">
        <v>33146</v>
      </c>
      <c r="B45" s="4">
        <v>29.742149069224688</v>
      </c>
    </row>
    <row r="46" spans="1:2" x14ac:dyDescent="0.25">
      <c r="A46" s="3">
        <v>33238</v>
      </c>
      <c r="B46" s="4">
        <v>29.284977894473617</v>
      </c>
    </row>
    <row r="47" spans="1:2" x14ac:dyDescent="0.25">
      <c r="A47" s="3">
        <v>33328</v>
      </c>
      <c r="B47" s="4">
        <v>28.573751686792406</v>
      </c>
    </row>
    <row r="48" spans="1:2" x14ac:dyDescent="0.25">
      <c r="A48" s="3">
        <v>33419</v>
      </c>
      <c r="B48" s="4">
        <v>24.781349485269811</v>
      </c>
    </row>
    <row r="49" spans="1:2" x14ac:dyDescent="0.25">
      <c r="A49" s="3">
        <v>33511</v>
      </c>
      <c r="B49" s="4">
        <v>24.638556916088362</v>
      </c>
    </row>
    <row r="50" spans="1:2" x14ac:dyDescent="0.25">
      <c r="A50" s="3">
        <v>33603</v>
      </c>
      <c r="B50" s="4">
        <v>24.569794919535017</v>
      </c>
    </row>
    <row r="51" spans="1:2" x14ac:dyDescent="0.25">
      <c r="A51" s="3">
        <v>33694</v>
      </c>
      <c r="B51" s="4">
        <v>23.834998614792081</v>
      </c>
    </row>
    <row r="52" spans="1:2" x14ac:dyDescent="0.25">
      <c r="A52" s="3">
        <v>33785</v>
      </c>
      <c r="B52" s="4">
        <v>24.014144015625003</v>
      </c>
    </row>
    <row r="53" spans="1:2" x14ac:dyDescent="0.25">
      <c r="A53" s="3">
        <v>33877</v>
      </c>
      <c r="B53" s="4">
        <v>23.972000817038246</v>
      </c>
    </row>
    <row r="54" spans="1:2" x14ac:dyDescent="0.25">
      <c r="A54" s="3">
        <v>33969</v>
      </c>
      <c r="B54" s="4">
        <v>23.234159645487235</v>
      </c>
    </row>
    <row r="55" spans="1:2" x14ac:dyDescent="0.25">
      <c r="A55" s="3">
        <v>34059</v>
      </c>
      <c r="B55" s="4">
        <v>20.477550639424507</v>
      </c>
    </row>
    <row r="56" spans="1:2" x14ac:dyDescent="0.25">
      <c r="A56" s="3">
        <v>34150</v>
      </c>
      <c r="B56" s="4">
        <v>19.195820613497389</v>
      </c>
    </row>
    <row r="57" spans="1:2" x14ac:dyDescent="0.25">
      <c r="A57" s="3">
        <v>34242</v>
      </c>
      <c r="B57" s="4">
        <v>19.365202659022373</v>
      </c>
    </row>
    <row r="58" spans="1:2" x14ac:dyDescent="0.25">
      <c r="A58" s="3">
        <v>34334</v>
      </c>
      <c r="B58" s="4">
        <v>19.438891463901243</v>
      </c>
    </row>
    <row r="59" spans="1:2" x14ac:dyDescent="0.25">
      <c r="A59" s="3">
        <v>34424</v>
      </c>
      <c r="B59" s="4">
        <v>19.688347692668113</v>
      </c>
    </row>
    <row r="60" spans="1:2" x14ac:dyDescent="0.25">
      <c r="A60" s="3">
        <v>34515</v>
      </c>
      <c r="B60" s="4">
        <v>20.477334210322169</v>
      </c>
    </row>
    <row r="61" spans="1:2" x14ac:dyDescent="0.25">
      <c r="A61" s="3">
        <v>34607</v>
      </c>
      <c r="B61" s="4">
        <v>20.769670478566937</v>
      </c>
    </row>
    <row r="62" spans="1:2" x14ac:dyDescent="0.25">
      <c r="A62" s="3">
        <v>34699</v>
      </c>
      <c r="B62" s="4">
        <v>20.510575135580897</v>
      </c>
    </row>
    <row r="63" spans="1:2" x14ac:dyDescent="0.25">
      <c r="A63" s="3">
        <v>34789</v>
      </c>
      <c r="B63" s="4">
        <v>21.257879943268311</v>
      </c>
    </row>
    <row r="64" spans="1:2" x14ac:dyDescent="0.25">
      <c r="A64" s="3">
        <v>34880</v>
      </c>
      <c r="B64" s="4">
        <v>21.015023218031356</v>
      </c>
    </row>
    <row r="65" spans="1:2" x14ac:dyDescent="0.25">
      <c r="A65" s="3">
        <v>34972</v>
      </c>
      <c r="B65" s="4">
        <v>21.239946114643757</v>
      </c>
    </row>
    <row r="66" spans="1:2" x14ac:dyDescent="0.25">
      <c r="A66" s="3">
        <v>35064</v>
      </c>
      <c r="B66" s="4">
        <v>21.082424003391719</v>
      </c>
    </row>
    <row r="67" spans="1:2" x14ac:dyDescent="0.25">
      <c r="A67" s="3">
        <v>35155</v>
      </c>
      <c r="B67" s="4">
        <v>21.242782576859696</v>
      </c>
    </row>
    <row r="68" spans="1:2" x14ac:dyDescent="0.25">
      <c r="A68" s="3">
        <v>35246</v>
      </c>
      <c r="B68" s="4">
        <v>21.540576781721118</v>
      </c>
    </row>
    <row r="69" spans="1:2" x14ac:dyDescent="0.25">
      <c r="A69" s="3">
        <v>35338</v>
      </c>
      <c r="B69" s="4">
        <v>22.368536345454672</v>
      </c>
    </row>
    <row r="70" spans="1:2" x14ac:dyDescent="0.25">
      <c r="A70" s="3">
        <v>35430</v>
      </c>
      <c r="B70" s="4">
        <v>22.12838779498653</v>
      </c>
    </row>
    <row r="71" spans="1:2" x14ac:dyDescent="0.25">
      <c r="A71" s="3">
        <v>35520</v>
      </c>
      <c r="B71" s="4">
        <v>22.792673108642479</v>
      </c>
    </row>
    <row r="72" spans="1:2" x14ac:dyDescent="0.25">
      <c r="A72" s="3">
        <v>35611</v>
      </c>
      <c r="B72" s="4">
        <v>22.819790595889383</v>
      </c>
    </row>
    <row r="73" spans="1:2" x14ac:dyDescent="0.25">
      <c r="A73" s="3">
        <v>35703</v>
      </c>
      <c r="B73" s="4">
        <v>22.785267543433012</v>
      </c>
    </row>
    <row r="74" spans="1:2" x14ac:dyDescent="0.25">
      <c r="A74" s="3">
        <v>35795</v>
      </c>
      <c r="B74" s="4">
        <v>23.083833927620205</v>
      </c>
    </row>
    <row r="75" spans="1:2" x14ac:dyDescent="0.25">
      <c r="A75" s="3">
        <v>35885</v>
      </c>
      <c r="B75" s="4">
        <v>22.762834857181854</v>
      </c>
    </row>
    <row r="76" spans="1:2" x14ac:dyDescent="0.25">
      <c r="A76" s="3">
        <v>35976</v>
      </c>
      <c r="B76" s="4">
        <v>23.570167232820431</v>
      </c>
    </row>
    <row r="77" spans="1:2" x14ac:dyDescent="0.25">
      <c r="A77" s="3">
        <v>36068</v>
      </c>
      <c r="B77" s="4">
        <v>23.03409998250881</v>
      </c>
    </row>
    <row r="78" spans="1:2" x14ac:dyDescent="0.25">
      <c r="A78" s="3">
        <v>36160</v>
      </c>
      <c r="B78" s="4">
        <v>23.675734533330051</v>
      </c>
    </row>
    <row r="79" spans="1:2" x14ac:dyDescent="0.25">
      <c r="A79" s="3">
        <v>36250</v>
      </c>
      <c r="B79" s="4">
        <v>26.217240396208965</v>
      </c>
    </row>
    <row r="80" spans="1:2" x14ac:dyDescent="0.25">
      <c r="A80" s="3">
        <v>36341</v>
      </c>
      <c r="B80" s="4">
        <v>26.512788718355459</v>
      </c>
    </row>
    <row r="81" spans="1:2" x14ac:dyDescent="0.25">
      <c r="A81" s="3">
        <v>36433</v>
      </c>
      <c r="B81" s="4">
        <v>26.837321323004318</v>
      </c>
    </row>
    <row r="82" spans="1:2" x14ac:dyDescent="0.25">
      <c r="A82" s="3">
        <v>36525</v>
      </c>
      <c r="B82" s="4">
        <v>27.704518331958841</v>
      </c>
    </row>
    <row r="83" spans="1:2" x14ac:dyDescent="0.25">
      <c r="A83" s="3">
        <v>36616</v>
      </c>
      <c r="B83" s="4">
        <v>30.406750193113005</v>
      </c>
    </row>
    <row r="84" spans="1:2" x14ac:dyDescent="0.25">
      <c r="A84" s="3">
        <v>36707</v>
      </c>
      <c r="B84" s="4">
        <v>30.609636089671064</v>
      </c>
    </row>
    <row r="85" spans="1:2" x14ac:dyDescent="0.25">
      <c r="A85" s="3">
        <v>36799</v>
      </c>
      <c r="B85" s="4">
        <v>32.128940223218031</v>
      </c>
    </row>
    <row r="86" spans="1:2" x14ac:dyDescent="0.25">
      <c r="A86" s="3">
        <v>36891</v>
      </c>
      <c r="B86" s="4">
        <v>31.782340543628877</v>
      </c>
    </row>
    <row r="87" spans="1:2" x14ac:dyDescent="0.25">
      <c r="A87" s="3">
        <v>36981</v>
      </c>
      <c r="B87" s="4">
        <v>31.689058834014165</v>
      </c>
    </row>
    <row r="88" spans="1:2" x14ac:dyDescent="0.25">
      <c r="A88" s="3">
        <v>37072</v>
      </c>
      <c r="B88" s="4">
        <v>31.5352899944704</v>
      </c>
    </row>
    <row r="89" spans="1:2" x14ac:dyDescent="0.25">
      <c r="A89" s="3">
        <v>37164</v>
      </c>
      <c r="B89" s="4">
        <v>31.196672091758725</v>
      </c>
    </row>
    <row r="90" spans="1:2" x14ac:dyDescent="0.25">
      <c r="A90" s="3">
        <v>37256</v>
      </c>
      <c r="B90" s="4">
        <v>29.718822209428211</v>
      </c>
    </row>
    <row r="91" spans="1:2" x14ac:dyDescent="0.25">
      <c r="A91" s="3">
        <v>37346</v>
      </c>
      <c r="B91" s="4">
        <v>30.526627208534457</v>
      </c>
    </row>
    <row r="92" spans="1:2" x14ac:dyDescent="0.25">
      <c r="A92" s="3">
        <v>37437</v>
      </c>
      <c r="B92" s="4">
        <v>30.281715168081888</v>
      </c>
    </row>
    <row r="93" spans="1:2" x14ac:dyDescent="0.25">
      <c r="A93" s="3">
        <v>37529</v>
      </c>
      <c r="B93" s="4">
        <v>29.380960512399351</v>
      </c>
    </row>
    <row r="94" spans="1:2" x14ac:dyDescent="0.25">
      <c r="A94" s="3">
        <v>37621</v>
      </c>
      <c r="B94" s="4">
        <v>28.700275441541351</v>
      </c>
    </row>
    <row r="95" spans="1:2" x14ac:dyDescent="0.25">
      <c r="A95" s="3">
        <v>37711</v>
      </c>
      <c r="B95" s="4">
        <v>27.549778098545449</v>
      </c>
    </row>
    <row r="96" spans="1:2" x14ac:dyDescent="0.25">
      <c r="A96" s="3">
        <v>37802</v>
      </c>
      <c r="B96" s="4">
        <v>27.730997776113483</v>
      </c>
    </row>
    <row r="97" spans="1:2" x14ac:dyDescent="0.25">
      <c r="A97" s="3">
        <v>37894</v>
      </c>
      <c r="B97" s="4">
        <v>28.326102842430416</v>
      </c>
    </row>
    <row r="98" spans="1:2" x14ac:dyDescent="0.25">
      <c r="A98" s="3">
        <v>37986</v>
      </c>
      <c r="B98" s="4">
        <v>28.627609934767339</v>
      </c>
    </row>
    <row r="99" spans="1:2" x14ac:dyDescent="0.25">
      <c r="A99" s="3">
        <v>38077</v>
      </c>
      <c r="B99" s="4">
        <v>28.739396457358112</v>
      </c>
    </row>
    <row r="100" spans="1:2" x14ac:dyDescent="0.25">
      <c r="A100" s="3">
        <v>38168</v>
      </c>
      <c r="B100" s="4">
        <v>29.377239085172697</v>
      </c>
    </row>
    <row r="101" spans="1:2" x14ac:dyDescent="0.25">
      <c r="A101" s="3">
        <v>38260</v>
      </c>
      <c r="B101" s="4">
        <v>28.245650041563582</v>
      </c>
    </row>
    <row r="102" spans="1:2" x14ac:dyDescent="0.25">
      <c r="A102" s="3">
        <v>38352</v>
      </c>
      <c r="B102" s="4">
        <v>29.312659910318459</v>
      </c>
    </row>
    <row r="103" spans="1:2" x14ac:dyDescent="0.25">
      <c r="A103" s="3">
        <v>38442</v>
      </c>
      <c r="B103" s="4">
        <v>28.406708527058147</v>
      </c>
    </row>
    <row r="104" spans="1:2" x14ac:dyDescent="0.25">
      <c r="A104" s="3">
        <v>38533</v>
      </c>
      <c r="B104" s="4">
        <v>29.987512381760528</v>
      </c>
    </row>
    <row r="105" spans="1:2" x14ac:dyDescent="0.25">
      <c r="A105" s="3">
        <v>38625</v>
      </c>
      <c r="B105" s="4">
        <v>30.989081153005117</v>
      </c>
    </row>
    <row r="106" spans="1:2" x14ac:dyDescent="0.25">
      <c r="A106" s="3">
        <v>38717</v>
      </c>
      <c r="B106" s="4">
        <v>32.598222259336254</v>
      </c>
    </row>
    <row r="107" spans="1:2" x14ac:dyDescent="0.25">
      <c r="A107" s="3">
        <v>38807</v>
      </c>
      <c r="B107" s="4">
        <v>34.366625136195559</v>
      </c>
    </row>
    <row r="108" spans="1:2" x14ac:dyDescent="0.25">
      <c r="A108" s="3">
        <v>38898</v>
      </c>
      <c r="B108" s="4">
        <v>34.866708837600697</v>
      </c>
    </row>
    <row r="109" spans="1:2" x14ac:dyDescent="0.25">
      <c r="A109" s="3">
        <v>38990</v>
      </c>
      <c r="B109" s="4">
        <v>37.579585314958834</v>
      </c>
    </row>
    <row r="110" spans="1:2" x14ac:dyDescent="0.25">
      <c r="A110" s="3">
        <v>39082</v>
      </c>
      <c r="B110" s="4">
        <v>37.887346926047783</v>
      </c>
    </row>
    <row r="111" spans="1:2" x14ac:dyDescent="0.25">
      <c r="A111" s="3">
        <v>39172</v>
      </c>
      <c r="B111" s="4">
        <v>39.239439773251</v>
      </c>
    </row>
    <row r="112" spans="1:2" x14ac:dyDescent="0.25">
      <c r="A112" s="3">
        <v>39263</v>
      </c>
      <c r="B112" s="4">
        <v>38.335207517821694</v>
      </c>
    </row>
    <row r="113" spans="1:2" x14ac:dyDescent="0.25">
      <c r="A113" s="3">
        <v>39355</v>
      </c>
      <c r="B113" s="4">
        <v>40.151978675707788</v>
      </c>
    </row>
    <row r="114" spans="1:2" x14ac:dyDescent="0.25">
      <c r="A114" s="3">
        <v>39447</v>
      </c>
      <c r="B114" s="4">
        <v>37.6192054034913</v>
      </c>
    </row>
    <row r="115" spans="1:2" x14ac:dyDescent="0.25">
      <c r="A115" s="3">
        <v>39538</v>
      </c>
      <c r="B115" s="4">
        <v>37.373094929752774</v>
      </c>
    </row>
    <row r="116" spans="1:2" x14ac:dyDescent="0.25">
      <c r="A116" s="3">
        <v>39629</v>
      </c>
      <c r="B116" s="4">
        <v>38.665820391144578</v>
      </c>
    </row>
    <row r="117" spans="1:2" x14ac:dyDescent="0.25">
      <c r="A117" s="3">
        <v>39721</v>
      </c>
      <c r="B117" s="4">
        <v>39.553340054036553</v>
      </c>
    </row>
    <row r="118" spans="1:2" x14ac:dyDescent="0.25">
      <c r="A118" s="3">
        <v>39813</v>
      </c>
      <c r="B118" s="4">
        <v>39.729338943983024</v>
      </c>
    </row>
    <row r="119" spans="1:2" x14ac:dyDescent="0.25">
      <c r="A119" s="3">
        <v>39903</v>
      </c>
      <c r="B119" s="4">
        <v>33.065312957968047</v>
      </c>
    </row>
    <row r="120" spans="1:2" x14ac:dyDescent="0.25">
      <c r="A120" s="3">
        <v>39994</v>
      </c>
      <c r="B120" s="4">
        <v>33.771493886197106</v>
      </c>
    </row>
    <row r="121" spans="1:2" x14ac:dyDescent="0.25">
      <c r="A121" s="3">
        <v>40086</v>
      </c>
      <c r="B121" s="4">
        <v>32.583885510349099</v>
      </c>
    </row>
    <row r="122" spans="1:2" x14ac:dyDescent="0.25">
      <c r="A122" s="3">
        <v>40178</v>
      </c>
      <c r="B122" s="4">
        <v>30.492732205015741</v>
      </c>
    </row>
    <row r="123" spans="1:2" x14ac:dyDescent="0.25">
      <c r="A123" s="3">
        <v>40268</v>
      </c>
      <c r="B123" s="4">
        <v>31.598852599052908</v>
      </c>
    </row>
    <row r="124" spans="1:2" x14ac:dyDescent="0.25">
      <c r="A124" s="3">
        <v>40359</v>
      </c>
      <c r="B124" s="4">
        <v>30.668482490676265</v>
      </c>
    </row>
    <row r="125" spans="1:2" x14ac:dyDescent="0.25">
      <c r="A125" s="3">
        <v>40451</v>
      </c>
      <c r="B125" s="4">
        <v>28.336063090389363</v>
      </c>
    </row>
    <row r="126" spans="1:2" x14ac:dyDescent="0.25">
      <c r="A126" s="3">
        <v>40543</v>
      </c>
      <c r="B126" s="4">
        <v>28.640693895328305</v>
      </c>
    </row>
    <row r="127" spans="1:2" x14ac:dyDescent="0.25">
      <c r="A127" s="3">
        <v>40633</v>
      </c>
      <c r="B127" s="4">
        <v>29.406122664175562</v>
      </c>
    </row>
    <row r="128" spans="1:2" x14ac:dyDescent="0.25">
      <c r="A128" s="3">
        <v>40724</v>
      </c>
      <c r="B128" s="4">
        <v>28.91337299577275</v>
      </c>
    </row>
    <row r="129" spans="1:2" x14ac:dyDescent="0.25">
      <c r="A129" s="3">
        <v>40816</v>
      </c>
      <c r="B129" s="4">
        <v>28.019848048784805</v>
      </c>
    </row>
    <row r="130" spans="1:2" x14ac:dyDescent="0.25">
      <c r="A130" s="3">
        <v>40908</v>
      </c>
      <c r="B130" s="4">
        <v>27.909518333107069</v>
      </c>
    </row>
    <row r="131" spans="1:2" x14ac:dyDescent="0.25">
      <c r="A131" s="3">
        <v>40999</v>
      </c>
      <c r="B131" s="4">
        <v>26.176284350168924</v>
      </c>
    </row>
    <row r="132" spans="1:2" x14ac:dyDescent="0.25">
      <c r="A132" s="3">
        <v>41090</v>
      </c>
      <c r="B132" s="4">
        <v>26.126734499741488</v>
      </c>
    </row>
    <row r="133" spans="1:2" x14ac:dyDescent="0.25">
      <c r="A133" s="3">
        <v>41182</v>
      </c>
      <c r="B133" s="4">
        <v>25.366165121194793</v>
      </c>
    </row>
    <row r="134" spans="1:2" x14ac:dyDescent="0.25">
      <c r="A134" s="3">
        <v>41274</v>
      </c>
      <c r="B134" s="4">
        <v>25.853416580124208</v>
      </c>
    </row>
    <row r="135" spans="1:2" x14ac:dyDescent="0.25">
      <c r="A135" s="3">
        <v>41364</v>
      </c>
      <c r="B135" s="4">
        <v>26.121213725736862</v>
      </c>
    </row>
    <row r="136" spans="1:2" x14ac:dyDescent="0.25">
      <c r="A136" s="3">
        <v>41455</v>
      </c>
      <c r="B136" s="4">
        <v>25.173132683894007</v>
      </c>
    </row>
    <row r="137" spans="1:2" x14ac:dyDescent="0.25">
      <c r="A137" s="3">
        <v>41547</v>
      </c>
      <c r="B137" s="4">
        <v>25.425372590651552</v>
      </c>
    </row>
    <row r="138" spans="1:2" x14ac:dyDescent="0.25">
      <c r="A138" s="3">
        <v>41639</v>
      </c>
      <c r="B138" s="4">
        <v>24.265921403411273</v>
      </c>
    </row>
    <row r="139" spans="1:2" x14ac:dyDescent="0.25">
      <c r="A139" s="3">
        <v>41729</v>
      </c>
      <c r="B139" s="4">
        <v>24.94096293324165</v>
      </c>
    </row>
    <row r="140" spans="1:2" x14ac:dyDescent="0.25">
      <c r="A140" s="3">
        <v>41820</v>
      </c>
      <c r="B140" s="4">
        <v>24.8175831005681</v>
      </c>
    </row>
    <row r="141" spans="1:2" x14ac:dyDescent="0.25">
      <c r="A141" s="3">
        <v>41912</v>
      </c>
      <c r="B141" s="4">
        <v>24.449005524617675</v>
      </c>
    </row>
    <row r="142" spans="1:2" x14ac:dyDescent="0.25">
      <c r="A142" s="3">
        <v>42004</v>
      </c>
      <c r="B142" s="4">
        <v>23.659770140323882</v>
      </c>
    </row>
    <row r="143" spans="1:2" x14ac:dyDescent="0.25">
      <c r="A143" s="3">
        <v>42094</v>
      </c>
      <c r="B143" s="4">
        <v>24.080997987846992</v>
      </c>
    </row>
    <row r="144" spans="1:2" x14ac:dyDescent="0.25">
      <c r="A144" s="3">
        <v>42185</v>
      </c>
      <c r="B144" s="4">
        <v>24.691452580722999</v>
      </c>
    </row>
    <row r="145" spans="1:2" x14ac:dyDescent="0.25">
      <c r="A145" s="3">
        <v>42277</v>
      </c>
      <c r="B145" s="4">
        <v>25.847514366661557</v>
      </c>
    </row>
    <row r="146" spans="1:2" x14ac:dyDescent="0.25">
      <c r="A146" s="3">
        <v>42369</v>
      </c>
      <c r="B146" s="4">
        <v>25.854315285883054</v>
      </c>
    </row>
    <row r="147" spans="1:2" x14ac:dyDescent="0.25">
      <c r="A147" s="3">
        <v>42460</v>
      </c>
      <c r="B147" s="4">
        <v>25.445519771702578</v>
      </c>
    </row>
    <row r="148" spans="1:2" x14ac:dyDescent="0.25">
      <c r="A148" s="3">
        <v>42551</v>
      </c>
      <c r="B148" s="4">
        <v>25.23767311678094</v>
      </c>
    </row>
    <row r="149" spans="1:2" x14ac:dyDescent="0.25">
      <c r="A149" s="3">
        <v>42643</v>
      </c>
      <c r="B149" s="4">
        <v>24.812580099977257</v>
      </c>
    </row>
    <row r="150" spans="1:2" x14ac:dyDescent="0.25">
      <c r="A150" s="3">
        <v>42735</v>
      </c>
      <c r="B150" s="4">
        <v>24.43714932636929</v>
      </c>
    </row>
    <row r="151" spans="1:2" x14ac:dyDescent="0.25">
      <c r="A151" s="3">
        <v>42825</v>
      </c>
      <c r="B151" s="4">
        <v>24.817170574911323</v>
      </c>
    </row>
    <row r="152" spans="1:2" x14ac:dyDescent="0.25">
      <c r="A152" s="3">
        <v>42916</v>
      </c>
      <c r="B152" s="4">
        <v>25.084238866471487</v>
      </c>
    </row>
    <row r="153" spans="1:2" x14ac:dyDescent="0.25">
      <c r="A153" s="3">
        <v>43008</v>
      </c>
      <c r="B153" s="4">
        <v>24.794446542687044</v>
      </c>
    </row>
    <row r="154" spans="1:2" x14ac:dyDescent="0.25">
      <c r="A154" s="3">
        <v>43100</v>
      </c>
      <c r="B154" s="4">
        <v>24.62549312532208</v>
      </c>
    </row>
    <row r="155" spans="1:2" x14ac:dyDescent="0.25">
      <c r="A155" s="3">
        <v>43190</v>
      </c>
      <c r="B155" s="4">
        <v>25.226482117852964</v>
      </c>
    </row>
    <row r="156" spans="1:2" x14ac:dyDescent="0.25">
      <c r="A156" s="3">
        <v>43281</v>
      </c>
      <c r="B156" s="4">
        <v>24.986258698854744</v>
      </c>
    </row>
    <row r="157" spans="1:2" x14ac:dyDescent="0.25">
      <c r="A157" s="3">
        <v>43373</v>
      </c>
      <c r="B157" s="4">
        <v>24.83158177581894</v>
      </c>
    </row>
    <row r="158" spans="1:2" x14ac:dyDescent="0.25">
      <c r="A158" s="3">
        <v>43465</v>
      </c>
      <c r="B158" s="4">
        <v>24.796832110306486</v>
      </c>
    </row>
    <row r="159" spans="1:2" x14ac:dyDescent="0.25">
      <c r="A159" s="3">
        <v>43555</v>
      </c>
      <c r="B159" s="4">
        <v>24.517859362943575</v>
      </c>
    </row>
    <row r="160" spans="1:2" x14ac:dyDescent="0.25">
      <c r="A160" s="3">
        <v>43646</v>
      </c>
      <c r="B160" s="4">
        <v>24.152557812246982</v>
      </c>
    </row>
    <row r="161" spans="1:2" x14ac:dyDescent="0.25">
      <c r="A161" s="3">
        <v>43738</v>
      </c>
      <c r="B161" s="4">
        <v>23.81475249062327</v>
      </c>
    </row>
    <row r="162" spans="1:2" x14ac:dyDescent="0.25">
      <c r="A162" s="3">
        <v>43830</v>
      </c>
      <c r="B162" s="4">
        <v>23.961288788562658</v>
      </c>
    </row>
    <row r="163" spans="1:2" x14ac:dyDescent="0.25">
      <c r="A163" s="3">
        <v>43921</v>
      </c>
      <c r="B163" s="4">
        <v>23.907976236548397</v>
      </c>
    </row>
    <row r="164" spans="1:2" x14ac:dyDescent="0.25">
      <c r="A164" s="3">
        <v>44012</v>
      </c>
      <c r="B164" s="4">
        <v>24.396482713027783</v>
      </c>
    </row>
    <row r="165" spans="1:2" x14ac:dyDescent="0.25">
      <c r="A165" s="3">
        <v>44104</v>
      </c>
      <c r="B165" s="4">
        <v>24.177785409874673</v>
      </c>
    </row>
    <row r="166" spans="1:2" x14ac:dyDescent="0.25">
      <c r="A166" s="3">
        <v>44196</v>
      </c>
      <c r="B166" s="4">
        <v>22.288311395585829</v>
      </c>
    </row>
    <row r="167" spans="1:2" x14ac:dyDescent="0.25">
      <c r="A167" s="3">
        <v>44286</v>
      </c>
      <c r="B167" s="4">
        <v>25.02385117251373</v>
      </c>
    </row>
    <row r="168" spans="1:2" x14ac:dyDescent="0.25">
      <c r="A168" s="3">
        <v>44377</v>
      </c>
      <c r="B168" s="4">
        <v>26.335082057963771</v>
      </c>
    </row>
    <row r="169" spans="1:2" x14ac:dyDescent="0.25">
      <c r="A169" s="3">
        <v>44469</v>
      </c>
      <c r="B169" s="4">
        <v>26.566732739716389</v>
      </c>
    </row>
    <row r="170" spans="1:2" x14ac:dyDescent="0.25">
      <c r="A170" s="3">
        <v>44561</v>
      </c>
      <c r="B170" s="4">
        <v>25.992312008279377</v>
      </c>
    </row>
    <row r="171" spans="1:2" x14ac:dyDescent="0.25">
      <c r="A171" s="3">
        <v>44651</v>
      </c>
      <c r="B171" s="4">
        <v>26.252331288514426</v>
      </c>
    </row>
    <row r="172" spans="1:2" x14ac:dyDescent="0.25">
      <c r="A172" s="3">
        <v>44742</v>
      </c>
      <c r="B172" s="4">
        <v>28.539257488894506</v>
      </c>
    </row>
    <row r="173" spans="1:2" x14ac:dyDescent="0.25">
      <c r="A173" s="3">
        <v>44834</v>
      </c>
      <c r="B173" s="4">
        <v>27.700738064292153</v>
      </c>
    </row>
    <row r="174" spans="1:2" x14ac:dyDescent="0.25">
      <c r="A174" s="3">
        <v>44926</v>
      </c>
      <c r="B174" s="4">
        <v>27.256299854299012</v>
      </c>
    </row>
    <row r="175" spans="1:2" x14ac:dyDescent="0.25">
      <c r="A175" s="3">
        <v>45016</v>
      </c>
      <c r="B175" s="4">
        <v>25.250036250752832</v>
      </c>
    </row>
    <row r="176" spans="1:2" x14ac:dyDescent="0.25">
      <c r="A176" s="3">
        <v>45107</v>
      </c>
      <c r="B176" s="4">
        <v>29.333790019613012</v>
      </c>
    </row>
    <row r="177" spans="1:2" x14ac:dyDescent="0.25">
      <c r="A177" s="3">
        <v>45199</v>
      </c>
      <c r="B177" s="4">
        <v>29.714615577312184</v>
      </c>
    </row>
  </sheetData>
  <mergeCells count="3">
    <mergeCell ref="B3:H3"/>
    <mergeCell ref="B2:G2"/>
    <mergeCell ref="A1:G1"/>
  </mergeCells>
  <hyperlinks>
    <hyperlink ref="G4" location="Indhold!A1" display="Tilbage til Indhold" xr:uid="{00000000-0004-0000-10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0"/>
  <dimension ref="A1:I529"/>
  <sheetViews>
    <sheetView zoomScaleNormal="100" workbookViewId="0">
      <selection sqref="A1:G1"/>
    </sheetView>
  </sheetViews>
  <sheetFormatPr defaultColWidth="9.140625" defaultRowHeight="13.5" x14ac:dyDescent="0.25"/>
  <cols>
    <col min="1" max="1" width="11" style="8" bestFit="1" customWidth="1"/>
    <col min="2" max="2" width="26.42578125" style="8" bestFit="1" customWidth="1"/>
    <col min="3" max="3" width="28.28515625" style="8" bestFit="1" customWidth="1"/>
    <col min="4" max="4" width="34.5703125" style="8" bestFit="1" customWidth="1"/>
    <col min="5" max="5" width="31" style="8" bestFit="1" customWidth="1"/>
    <col min="6" max="6" width="36.140625" style="8" bestFit="1" customWidth="1"/>
    <col min="7" max="7" width="42.5703125" style="8" bestFit="1" customWidth="1"/>
    <col min="8" max="8" width="36.28515625" style="8" customWidth="1"/>
    <col min="9" max="16384" width="9.140625" style="8"/>
  </cols>
  <sheetData>
    <row r="1" spans="1:9" ht="26.25" customHeight="1" thickBot="1" x14ac:dyDescent="0.3">
      <c r="A1" s="101" t="s">
        <v>109</v>
      </c>
      <c r="B1" s="102"/>
      <c r="C1" s="102"/>
      <c r="D1" s="102"/>
      <c r="E1" s="102"/>
      <c r="F1" s="102"/>
      <c r="G1" s="102"/>
      <c r="H1" s="19"/>
      <c r="I1" s="19"/>
    </row>
    <row r="2" spans="1:9" ht="48.75" customHeight="1" x14ac:dyDescent="0.25">
      <c r="A2" s="11" t="s">
        <v>24</v>
      </c>
      <c r="B2" s="111" t="s">
        <v>132</v>
      </c>
      <c r="C2" s="111"/>
      <c r="D2" s="111"/>
      <c r="E2" s="111"/>
      <c r="F2" s="111"/>
      <c r="G2" s="111"/>
      <c r="H2" s="38"/>
      <c r="I2" s="38"/>
    </row>
    <row r="3" spans="1:9" x14ac:dyDescent="0.25">
      <c r="A3" s="39" t="s">
        <v>25</v>
      </c>
      <c r="B3" s="108" t="s">
        <v>39</v>
      </c>
      <c r="C3" s="108"/>
      <c r="D3" s="108"/>
      <c r="E3" s="108"/>
      <c r="F3" s="108"/>
      <c r="G3" s="108"/>
      <c r="H3" s="108"/>
      <c r="I3" s="39"/>
    </row>
    <row r="4" spans="1:9" x14ac:dyDescent="0.25">
      <c r="B4" s="16"/>
      <c r="C4" s="16"/>
      <c r="D4" s="16"/>
      <c r="E4" s="16"/>
      <c r="F4" s="16"/>
      <c r="G4" s="13" t="s">
        <v>35</v>
      </c>
    </row>
    <row r="6" spans="1:9" x14ac:dyDescent="0.25">
      <c r="A6" s="3" t="s">
        <v>33</v>
      </c>
      <c r="B6" s="2" t="s">
        <v>46</v>
      </c>
      <c r="C6" s="2" t="s">
        <v>154</v>
      </c>
      <c r="D6" s="2" t="s">
        <v>155</v>
      </c>
      <c r="E6" s="2" t="s">
        <v>57</v>
      </c>
      <c r="F6" s="2" t="s">
        <v>58</v>
      </c>
      <c r="G6" s="2" t="s">
        <v>59</v>
      </c>
    </row>
    <row r="7" spans="1:9" x14ac:dyDescent="0.25">
      <c r="A7" s="3">
        <v>28945</v>
      </c>
      <c r="B7" s="4">
        <v>115.16462522568285</v>
      </c>
      <c r="C7" s="4"/>
      <c r="D7" s="4"/>
      <c r="E7" s="4"/>
      <c r="F7" s="4"/>
      <c r="G7" s="4"/>
    </row>
    <row r="8" spans="1:9" x14ac:dyDescent="0.25">
      <c r="A8" s="3">
        <v>29036</v>
      </c>
      <c r="B8" s="4">
        <v>115.24405901604369</v>
      </c>
      <c r="C8" s="4"/>
      <c r="D8" s="4"/>
      <c r="E8" s="4"/>
      <c r="F8" s="4"/>
      <c r="G8" s="4"/>
    </row>
    <row r="9" spans="1:9" x14ac:dyDescent="0.25">
      <c r="A9" s="3">
        <v>29128</v>
      </c>
      <c r="B9" s="4">
        <v>115.64036233385819</v>
      </c>
      <c r="C9" s="4"/>
      <c r="D9" s="4"/>
      <c r="E9" s="4"/>
      <c r="F9" s="4"/>
      <c r="G9" s="4"/>
    </row>
    <row r="10" spans="1:9" x14ac:dyDescent="0.25">
      <c r="A10" s="3">
        <v>29220</v>
      </c>
      <c r="B10" s="4">
        <v>114.94437577411954</v>
      </c>
      <c r="C10" s="4"/>
      <c r="D10" s="4"/>
      <c r="E10" s="4"/>
      <c r="F10" s="4"/>
      <c r="G10" s="4"/>
    </row>
    <row r="11" spans="1:9" x14ac:dyDescent="0.25">
      <c r="A11" s="3">
        <v>29311</v>
      </c>
      <c r="B11" s="4">
        <v>114.00617784674105</v>
      </c>
      <c r="C11" s="4"/>
      <c r="D11" s="4"/>
      <c r="E11" s="4">
        <f>IF(ISNUMBER(Kreditvækst[[#This Row],[Udlån/BNP (pct. af BNP)]]),IFERROR((Kreditvækst[[#This Row],[Udlån/BNP (pct. af BNP)]]/VLOOKUP(DATE(YEAR(Kreditvækst[[#This Row],[Dato]])-1,MONTH(Kreditvækst[[#This Row],[Dato]]),DAY(Kreditvækst[[#This Row],[Dato]])),Kreditvækst[[#All],[Dato]:[Udlån/BNP (pct. af BNP)]],2,FALSE)-1)*100,NA()),NA())</f>
        <v>-1.0059055692419827</v>
      </c>
      <c r="F11" s="4"/>
      <c r="G11" s="4"/>
    </row>
    <row r="12" spans="1:9" x14ac:dyDescent="0.25">
      <c r="A12" s="3">
        <v>29402</v>
      </c>
      <c r="B12" s="4">
        <v>113.51532036107996</v>
      </c>
      <c r="C12" s="4"/>
      <c r="D12" s="4"/>
      <c r="E12" s="4">
        <f>IF(ISNUMBER(Kreditvækst[[#This Row],[Udlån/BNP (pct. af BNP)]]),IFERROR((Kreditvækst[[#This Row],[Udlån/BNP (pct. af BNP)]]/VLOOKUP(DATE(YEAR(Kreditvækst[[#This Row],[Dato]])-1,MONTH(Kreditvækst[[#This Row],[Dato]]),DAY(Kreditvækst[[#This Row],[Dato]])),Kreditvækst[[#All],[Dato]:[Udlån/BNP (pct. af BNP)]],2,FALSE)-1)*100,NA()),NA())</f>
        <v>-1.5000674826309845</v>
      </c>
      <c r="F12" s="4"/>
      <c r="G12" s="4"/>
    </row>
    <row r="13" spans="1:9" x14ac:dyDescent="0.25">
      <c r="A13" s="3">
        <v>29494</v>
      </c>
      <c r="B13" s="4">
        <v>113.78844004930082</v>
      </c>
      <c r="C13" s="4"/>
      <c r="D13" s="4"/>
      <c r="E13" s="4">
        <f>IF(ISNUMBER(Kreditvækst[[#This Row],[Udlån/BNP (pct. af BNP)]]),IFERROR((Kreditvækst[[#This Row],[Udlån/BNP (pct. af BNP)]]/VLOOKUP(DATE(YEAR(Kreditvækst[[#This Row],[Dato]])-1,MONTH(Kreditvækst[[#This Row],[Dato]]),DAY(Kreditvækst[[#This Row],[Dato]])),Kreditvækst[[#All],[Dato]:[Udlån/BNP (pct. af BNP)]],2,FALSE)-1)*100,NA()),NA())</f>
        <v>-1.6014497422714769</v>
      </c>
      <c r="F13" s="4"/>
      <c r="G13" s="4"/>
    </row>
    <row r="14" spans="1:9" x14ac:dyDescent="0.25">
      <c r="A14" s="3">
        <v>29586</v>
      </c>
      <c r="B14" s="4">
        <v>114.31095674080507</v>
      </c>
      <c r="C14" s="4"/>
      <c r="D14" s="4"/>
      <c r="E14" s="4">
        <f>IF(ISNUMBER(Kreditvækst[[#This Row],[Udlån/BNP (pct. af BNP)]]),IFERROR((Kreditvækst[[#This Row],[Udlån/BNP (pct. af BNP)]]/VLOOKUP(DATE(YEAR(Kreditvækst[[#This Row],[Dato]])-1,MONTH(Kreditvækst[[#This Row],[Dato]]),DAY(Kreditvækst[[#This Row],[Dato]])),Kreditvækst[[#All],[Dato]:[Udlån/BNP (pct. af BNP)]],2,FALSE)-1)*100,NA()),NA())</f>
        <v>-0.55106570377938535</v>
      </c>
      <c r="F14" s="4"/>
      <c r="G14" s="4"/>
    </row>
    <row r="15" spans="1:9" hidden="1" x14ac:dyDescent="0.25">
      <c r="A15" s="3">
        <v>29617</v>
      </c>
      <c r="B15" s="4"/>
      <c r="C15" s="4">
        <v>113.3311302853336</v>
      </c>
      <c r="D15" s="4">
        <v>274.25482600989028</v>
      </c>
      <c r="E15" s="4"/>
      <c r="F15" s="4"/>
      <c r="G15" s="4"/>
    </row>
    <row r="16" spans="1:9" hidden="1" x14ac:dyDescent="0.25">
      <c r="A16" s="3">
        <v>29645</v>
      </c>
      <c r="B16" s="4"/>
      <c r="C16" s="4">
        <v>114.10085868860281</v>
      </c>
      <c r="D16" s="4">
        <v>276.14205123353656</v>
      </c>
      <c r="E16" s="4"/>
      <c r="F16" s="4"/>
      <c r="G16" s="4"/>
    </row>
    <row r="17" spans="1:7" x14ac:dyDescent="0.25">
      <c r="A17" s="3">
        <v>29676</v>
      </c>
      <c r="B17" s="4">
        <v>115.18513622093698</v>
      </c>
      <c r="C17" s="4">
        <v>115.43689505087245</v>
      </c>
      <c r="D17" s="4">
        <v>279.46329752837556</v>
      </c>
      <c r="E17" s="4">
        <f>IF(ISNUMBER(Kreditvækst[[#This Row],[Udlån/BNP (pct. af BNP)]]),IFERROR((Kreditvækst[[#This Row],[Udlån/BNP (pct. af BNP)]]/VLOOKUP(DATE(YEAR(Kreditvækst[[#This Row],[Dato]])-1,MONTH(Kreditvækst[[#This Row],[Dato]]),DAY(Kreditvækst[[#This Row],[Dato]])),Kreditvækst[[#All],[Dato]:[Udlån/BNP (pct. af BNP)]],2,FALSE)-1)*100,NA()),NA())</f>
        <v>1.0341179719057125</v>
      </c>
      <c r="F17" s="4"/>
      <c r="G17" s="4"/>
    </row>
    <row r="18" spans="1:7" hidden="1" x14ac:dyDescent="0.25">
      <c r="A18" s="3">
        <v>29706</v>
      </c>
      <c r="B18" s="4"/>
      <c r="C18" s="4">
        <v>116.58638237232422</v>
      </c>
      <c r="D18" s="4">
        <v>280.08915725291763</v>
      </c>
      <c r="E18" s="4"/>
      <c r="F18" s="4"/>
      <c r="G18" s="4"/>
    </row>
    <row r="19" spans="1:7" hidden="1" x14ac:dyDescent="0.25">
      <c r="A19" s="3">
        <v>29737</v>
      </c>
      <c r="B19" s="4"/>
      <c r="C19" s="4">
        <v>118.00622849712667</v>
      </c>
      <c r="D19" s="4">
        <v>282.47283152590757</v>
      </c>
      <c r="E19" s="4"/>
      <c r="F19" s="4"/>
      <c r="G19" s="4"/>
    </row>
    <row r="20" spans="1:7" x14ac:dyDescent="0.25">
      <c r="A20" s="3">
        <v>29767</v>
      </c>
      <c r="B20" s="4">
        <v>116.57184982592939</v>
      </c>
      <c r="C20" s="4">
        <v>120.15270532824823</v>
      </c>
      <c r="D20" s="4">
        <v>286.8988626079194</v>
      </c>
      <c r="E20" s="4">
        <f>IF(ISNUMBER(Kreditvækst[[#This Row],[Udlån/BNP (pct. af BNP)]]),IFERROR((Kreditvækst[[#This Row],[Udlån/BNP (pct. af BNP)]]/VLOOKUP(DATE(YEAR(Kreditvækst[[#This Row],[Dato]])-1,MONTH(Kreditvækst[[#This Row],[Dato]]),DAY(Kreditvækst[[#This Row],[Dato]])),Kreditvækst[[#All],[Dato]:[Udlån/BNP (pct. af BNP)]],2,FALSE)-1)*100,NA()),NA())</f>
        <v>2.6926140499158535</v>
      </c>
      <c r="F20" s="4"/>
      <c r="G20" s="4"/>
    </row>
    <row r="21" spans="1:7" hidden="1" x14ac:dyDescent="0.25">
      <c r="A21" s="3">
        <v>29798</v>
      </c>
      <c r="B21" s="4"/>
      <c r="C21" s="4">
        <v>120.15995889769263</v>
      </c>
      <c r="D21" s="4">
        <v>285.05256860150575</v>
      </c>
      <c r="E21" s="4"/>
      <c r="F21" s="4"/>
      <c r="G21" s="4"/>
    </row>
    <row r="22" spans="1:7" hidden="1" x14ac:dyDescent="0.25">
      <c r="A22" s="3">
        <v>29829</v>
      </c>
      <c r="B22" s="4"/>
      <c r="C22" s="4">
        <v>120.97112862856747</v>
      </c>
      <c r="D22" s="4">
        <v>286.86793773090091</v>
      </c>
      <c r="E22" s="4"/>
      <c r="F22" s="4"/>
      <c r="G22" s="4"/>
    </row>
    <row r="23" spans="1:7" x14ac:dyDescent="0.25">
      <c r="A23" s="3">
        <v>29859</v>
      </c>
      <c r="B23" s="4">
        <v>115.17838818075955</v>
      </c>
      <c r="C23" s="4">
        <v>122.30687869845819</v>
      </c>
      <c r="D23" s="4">
        <v>290.58533372147133</v>
      </c>
      <c r="E23" s="4">
        <f>IF(ISNUMBER(Kreditvækst[[#This Row],[Udlån/BNP (pct. af BNP)]]),IFERROR((Kreditvækst[[#This Row],[Udlån/BNP (pct. af BNP)]]/VLOOKUP(DATE(YEAR(Kreditvækst[[#This Row],[Dato]])-1,MONTH(Kreditvækst[[#This Row],[Dato]]),DAY(Kreditvækst[[#This Row],[Dato]])),Kreditvækst[[#All],[Dato]:[Udlån/BNP (pct. af BNP)]],2,FALSE)-1)*100,NA()),NA())</f>
        <v>1.2215196296359476</v>
      </c>
      <c r="F23" s="4"/>
      <c r="G23" s="4"/>
    </row>
    <row r="24" spans="1:7" hidden="1" x14ac:dyDescent="0.25">
      <c r="A24" s="3">
        <v>29890</v>
      </c>
      <c r="B24" s="4"/>
      <c r="C24" s="4">
        <v>122.14294366416274</v>
      </c>
      <c r="D24" s="4">
        <v>289.8719464999553</v>
      </c>
      <c r="E24" s="4"/>
      <c r="F24" s="4"/>
      <c r="G24" s="4"/>
    </row>
    <row r="25" spans="1:7" hidden="1" x14ac:dyDescent="0.25">
      <c r="A25" s="3">
        <v>29920</v>
      </c>
      <c r="B25" s="4"/>
      <c r="C25" s="4">
        <v>122.59228525739404</v>
      </c>
      <c r="D25" s="4">
        <v>290.60868241739109</v>
      </c>
      <c r="E25" s="4"/>
      <c r="F25" s="4"/>
      <c r="G25" s="4"/>
    </row>
    <row r="26" spans="1:7" x14ac:dyDescent="0.25">
      <c r="A26" s="3">
        <v>29951</v>
      </c>
      <c r="B26" s="4">
        <v>113.70058172734218</v>
      </c>
      <c r="C26" s="4">
        <v>123.88544548259847</v>
      </c>
      <c r="D26" s="4">
        <v>295.19492727247689</v>
      </c>
      <c r="E26" s="4">
        <f>IF(ISNUMBER(Kreditvækst[[#This Row],[Udlån/BNP (pct. af BNP)]]),IFERROR((Kreditvækst[[#This Row],[Udlån/BNP (pct. af BNP)]]/VLOOKUP(DATE(YEAR(Kreditvækst[[#This Row],[Dato]])-1,MONTH(Kreditvækst[[#This Row],[Dato]]),DAY(Kreditvækst[[#This Row],[Dato]])),Kreditvækst[[#All],[Dato]:[Udlån/BNP (pct. af BNP)]],2,FALSE)-1)*100,NA()),NA())</f>
        <v>-0.53396020019925716</v>
      </c>
      <c r="F26" s="4"/>
      <c r="G26" s="4"/>
    </row>
    <row r="27" spans="1:7" hidden="1" x14ac:dyDescent="0.25">
      <c r="A27" s="3">
        <v>29982</v>
      </c>
      <c r="B27" s="4"/>
      <c r="C27" s="4">
        <v>124.26070559198526</v>
      </c>
      <c r="D27" s="4">
        <v>293.98497248552565</v>
      </c>
      <c r="E27" s="4"/>
      <c r="F27" s="4">
        <f>IFERROR((Kreditvækst[[#This Row],[Udlån til erhverv (mia. kr.)]]/VLOOKUP(DATE(YEAR(Kreditvækst[[#This Row],[Dato]])-1,MONTH(Kreditvækst[[#This Row],[Dato]])+1,1)-1,Kreditvækst[[Dato]:[Udlån til erhverv (mia. kr.)]],3,FALSE)-1)*100,NA())</f>
        <v>9.6439303827062126</v>
      </c>
      <c r="G27" s="4">
        <f>IFERROR((Kreditvækst[[#This Row],[Udlån til husholdninger (mia. kr.)]]/VLOOKUP(DATE(YEAR(Kreditvækst[[#This Row],[Dato]])-1,MONTH(Kreditvækst[[#This Row],[Dato]])+1,1)-1,Kreditvækst[[Dato]:[Udlån til husholdninger (mia. kr.)]],4,FALSE)-1)*100,NA())</f>
        <v>7.1940927212430728</v>
      </c>
    </row>
    <row r="28" spans="1:7" hidden="1" x14ac:dyDescent="0.25">
      <c r="A28" s="3">
        <v>30010</v>
      </c>
      <c r="B28" s="4"/>
      <c r="C28" s="4">
        <v>125.48942586112419</v>
      </c>
      <c r="D28" s="4">
        <v>295.66680286420558</v>
      </c>
      <c r="E28" s="4"/>
      <c r="F28" s="4">
        <f>IFERROR((Kreditvækst[[#This Row],[Udlån til erhverv (mia. kr.)]]/VLOOKUP(DATE(YEAR(Kreditvækst[[#This Row],[Dato]])-1,MONTH(Kreditvækst[[#This Row],[Dato]])+1,1)-1,Kreditvækst[[Dato]:[Udlån til erhverv (mia. kr.)]],3,FALSE)-1)*100,NA())</f>
        <v>9.9811406359371588</v>
      </c>
      <c r="G28" s="4">
        <f>IFERROR((Kreditvækst[[#This Row],[Udlån til husholdninger (mia. kr.)]]/VLOOKUP(DATE(YEAR(Kreditvækst[[#This Row],[Dato]])-1,MONTH(Kreditvækst[[#This Row],[Dato]])+1,1)-1,Kreditvækst[[Dato]:[Udlån til husholdninger (mia. kr.)]],4,FALSE)-1)*100,NA())</f>
        <v>7.0705463160902982</v>
      </c>
    </row>
    <row r="29" spans="1:7" x14ac:dyDescent="0.25">
      <c r="A29" s="3">
        <v>30041</v>
      </c>
      <c r="B29" s="4">
        <v>112.30437758291588</v>
      </c>
      <c r="C29" s="4">
        <v>127.10869884457026</v>
      </c>
      <c r="D29" s="4">
        <v>298.78232191435723</v>
      </c>
      <c r="E29" s="4">
        <f>IF(ISNUMBER(Kreditvækst[[#This Row],[Udlån/BNP (pct. af BNP)]]),IFERROR((Kreditvækst[[#This Row],[Udlån/BNP (pct. af BNP)]]/VLOOKUP(DATE(YEAR(Kreditvækst[[#This Row],[Dato]])-1,MONTH(Kreditvækst[[#This Row],[Dato]]),DAY(Kreditvækst[[#This Row],[Dato]])),Kreditvækst[[#All],[Dato]:[Udlån/BNP (pct. af BNP)]],2,FALSE)-1)*100,NA()),NA())</f>
        <v>-2.5009812312028812</v>
      </c>
      <c r="F29" s="4">
        <f>IFERROR((Kreditvækst[[#This Row],[Udlån til erhverv (mia. kr.)]]/VLOOKUP(DATE(YEAR(Kreditvækst[[#This Row],[Dato]])-1,MONTH(Kreditvækst[[#This Row],[Dato]])+1,1)-1,Kreditvækst[[Dato]:[Udlån til erhverv (mia. kr.)]],3,FALSE)-1)*100,NA())</f>
        <v>10.110982098534539</v>
      </c>
      <c r="G29" s="4">
        <f>IFERROR((Kreditvækst[[#This Row],[Udlån til husholdninger (mia. kr.)]]/VLOOKUP(DATE(YEAR(Kreditvækst[[#This Row],[Dato]])-1,MONTH(Kreditvækst[[#This Row],[Dato]])+1,1)-1,Kreditvækst[[Dato]:[Udlån til husholdninger (mia. kr.)]],4,FALSE)-1)*100,NA())</f>
        <v>6.9129021795858892</v>
      </c>
    </row>
    <row r="30" spans="1:7" hidden="1" x14ac:dyDescent="0.25">
      <c r="A30" s="3">
        <v>30071</v>
      </c>
      <c r="B30" s="4"/>
      <c r="C30" s="4">
        <v>127.4630363911333</v>
      </c>
      <c r="D30" s="4">
        <v>298.69438291379731</v>
      </c>
      <c r="E30" s="4"/>
      <c r="F30" s="4">
        <f>IFERROR((Kreditvækst[[#This Row],[Udlån til erhverv (mia. kr.)]]/VLOOKUP(DATE(YEAR(Kreditvækst[[#This Row],[Dato]])-1,MONTH(Kreditvækst[[#This Row],[Dato]])+1,1)-1,Kreditvækst[[Dato]:[Udlån til erhverv (mia. kr.)]],3,FALSE)-1)*100,NA())</f>
        <v>9.3292662466135656</v>
      </c>
      <c r="G30" s="4">
        <f>IFERROR((Kreditvækst[[#This Row],[Udlån til husholdninger (mia. kr.)]]/VLOOKUP(DATE(YEAR(Kreditvækst[[#This Row],[Dato]])-1,MONTH(Kreditvækst[[#This Row],[Dato]])+1,1)-1,Kreditvækst[[Dato]:[Udlån til husholdninger (mia. kr.)]],4,FALSE)-1)*100,NA())</f>
        <v>6.6426083192072216</v>
      </c>
    </row>
    <row r="31" spans="1:7" hidden="1" x14ac:dyDescent="0.25">
      <c r="A31" s="3">
        <v>30102</v>
      </c>
      <c r="B31" s="4"/>
      <c r="C31" s="4">
        <v>128.72253833052238</v>
      </c>
      <c r="D31" s="4">
        <v>301.45894614418529</v>
      </c>
      <c r="E31" s="4"/>
      <c r="F31" s="4">
        <f>IFERROR((Kreditvækst[[#This Row],[Udlån til erhverv (mia. kr.)]]/VLOOKUP(DATE(YEAR(Kreditvækst[[#This Row],[Dato]])-1,MONTH(Kreditvækst[[#This Row],[Dato]])+1,1)-1,Kreditvækst[[Dato]:[Udlån til erhverv (mia. kr.)]],3,FALSE)-1)*100,NA())</f>
        <v>9.0811391651726581</v>
      </c>
      <c r="G31" s="4">
        <f>IFERROR((Kreditvækst[[#This Row],[Udlån til husholdninger (mia. kr.)]]/VLOOKUP(DATE(YEAR(Kreditvækst[[#This Row],[Dato]])-1,MONTH(Kreditvækst[[#This Row],[Dato]])+1,1)-1,Kreditvækst[[Dato]:[Udlån til husholdninger (mia. kr.)]],4,FALSE)-1)*100,NA())</f>
        <v>6.7213949446803367</v>
      </c>
    </row>
    <row r="32" spans="1:7" x14ac:dyDescent="0.25">
      <c r="A32" s="3">
        <v>30132</v>
      </c>
      <c r="B32" s="4">
        <v>111.26812745920627</v>
      </c>
      <c r="C32" s="4">
        <v>130.89705517953428</v>
      </c>
      <c r="D32" s="4">
        <v>305.61430674837163</v>
      </c>
      <c r="E32" s="4">
        <f>IF(ISNUMBER(Kreditvækst[[#This Row],[Udlån/BNP (pct. af BNP)]]),IFERROR((Kreditvækst[[#This Row],[Udlån/BNP (pct. af BNP)]]/VLOOKUP(DATE(YEAR(Kreditvækst[[#This Row],[Dato]])-1,MONTH(Kreditvækst[[#This Row],[Dato]]),DAY(Kreditvækst[[#This Row],[Dato]])),Kreditvækst[[#All],[Dato]:[Udlån/BNP (pct. af BNP)]],2,FALSE)-1)*100,NA()),NA())</f>
        <v>-4.5497453927709763</v>
      </c>
      <c r="F32" s="4">
        <f>IFERROR((Kreditvækst[[#This Row],[Udlån til erhverv (mia. kr.)]]/VLOOKUP(DATE(YEAR(Kreditvækst[[#This Row],[Dato]])-1,MONTH(Kreditvækst[[#This Row],[Dato]])+1,1)-1,Kreditvækst[[Dato]:[Udlån til erhverv (mia. kr.)]],3,FALSE)-1)*100,NA())</f>
        <v>8.9422454716548305</v>
      </c>
      <c r="G32" s="4">
        <f>IFERROR((Kreditvækst[[#This Row],[Udlån til husholdninger (mia. kr.)]]/VLOOKUP(DATE(YEAR(Kreditvækst[[#This Row],[Dato]])-1,MONTH(Kreditvækst[[#This Row],[Dato]])+1,1)-1,Kreditvækst[[Dato]:[Udlån til husholdninger (mia. kr.)]],4,FALSE)-1)*100,NA())</f>
        <v>6.5233594759938285</v>
      </c>
    </row>
    <row r="33" spans="1:7" hidden="1" x14ac:dyDescent="0.25">
      <c r="A33" s="3">
        <v>30163</v>
      </c>
      <c r="B33" s="4"/>
      <c r="C33" s="4">
        <v>130.64551949813912</v>
      </c>
      <c r="D33" s="4">
        <v>303.3638840912227</v>
      </c>
      <c r="E33" s="4"/>
      <c r="F33" s="4">
        <f>IFERROR((Kreditvækst[[#This Row],[Udlån til erhverv (mia. kr.)]]/VLOOKUP(DATE(YEAR(Kreditvækst[[#This Row],[Dato]])-1,MONTH(Kreditvækst[[#This Row],[Dato]])+1,1)-1,Kreditvækst[[Dato]:[Udlån til erhverv (mia. kr.)]],3,FALSE)-1)*100,NA())</f>
        <v>8.7263350425861752</v>
      </c>
      <c r="G33" s="4">
        <f>IFERROR((Kreditvækst[[#This Row],[Udlån til husholdninger (mia. kr.)]]/VLOOKUP(DATE(YEAR(Kreditvækst[[#This Row],[Dato]])-1,MONTH(Kreditvækst[[#This Row],[Dato]])+1,1)-1,Kreditvækst[[Dato]:[Udlån til husholdninger (mia. kr.)]],4,FALSE)-1)*100,NA())</f>
        <v>6.4238380939887429</v>
      </c>
    </row>
    <row r="34" spans="1:7" hidden="1" x14ac:dyDescent="0.25">
      <c r="A34" s="3">
        <v>30194</v>
      </c>
      <c r="B34" s="4"/>
      <c r="C34" s="4">
        <v>131.57133029776827</v>
      </c>
      <c r="D34" s="4">
        <v>304.79227341352316</v>
      </c>
      <c r="E34" s="4"/>
      <c r="F34" s="4">
        <f>IFERROR((Kreditvækst[[#This Row],[Udlån til erhverv (mia. kr.)]]/VLOOKUP(DATE(YEAR(Kreditvækst[[#This Row],[Dato]])-1,MONTH(Kreditvækst[[#This Row],[Dato]])+1,1)-1,Kreditvækst[[Dato]:[Udlån til erhverv (mia. kr.)]],3,FALSE)-1)*100,NA())</f>
        <v>8.7625880566493777</v>
      </c>
      <c r="G34" s="4">
        <f>IFERROR((Kreditvækst[[#This Row],[Udlån til husholdninger (mia. kr.)]]/VLOOKUP(DATE(YEAR(Kreditvækst[[#This Row],[Dato]])-1,MONTH(Kreditvækst[[#This Row],[Dato]])+1,1)-1,Kreditvækst[[Dato]:[Udlån til husholdninger (mia. kr.)]],4,FALSE)-1)*100,NA())</f>
        <v>6.2482882626765823</v>
      </c>
    </row>
    <row r="35" spans="1:7" x14ac:dyDescent="0.25">
      <c r="A35" s="3">
        <v>30224</v>
      </c>
      <c r="B35" s="4">
        <v>108.99262740144169</v>
      </c>
      <c r="C35" s="4">
        <v>133.15466666299295</v>
      </c>
      <c r="D35" s="4">
        <v>309.22691664539104</v>
      </c>
      <c r="E35" s="4">
        <f>IF(ISNUMBER(Kreditvækst[[#This Row],[Udlån/BNP (pct. af BNP)]]),IFERROR((Kreditvækst[[#This Row],[Udlån/BNP (pct. af BNP)]]/VLOOKUP(DATE(YEAR(Kreditvækst[[#This Row],[Dato]])-1,MONTH(Kreditvækst[[#This Row],[Dato]]),DAY(Kreditvækst[[#This Row],[Dato]])),Kreditvækst[[#All],[Dato]:[Udlån/BNP (pct. af BNP)]],2,FALSE)-1)*100,NA()),NA())</f>
        <v>-5.3705915467492034</v>
      </c>
      <c r="F35" s="4">
        <f>IFERROR((Kreditvækst[[#This Row],[Udlån til erhverv (mia. kr.)]]/VLOOKUP(DATE(YEAR(Kreditvækst[[#This Row],[Dato]])-1,MONTH(Kreditvækst[[#This Row],[Dato]])+1,1)-1,Kreditvækst[[Dato]:[Udlån til erhverv (mia. kr.)]],3,FALSE)-1)*100,NA())</f>
        <v>8.8693195999870689</v>
      </c>
      <c r="G35" s="4">
        <f>IFERROR((Kreditvækst[[#This Row],[Udlån til husholdninger (mia. kr.)]]/VLOOKUP(DATE(YEAR(Kreditvækst[[#This Row],[Dato]])-1,MONTH(Kreditvækst[[#This Row],[Dato]])+1,1)-1,Kreditvækst[[Dato]:[Udlån til husholdninger (mia. kr.)]],4,FALSE)-1)*100,NA())</f>
        <v>6.4151836863824085</v>
      </c>
    </row>
    <row r="36" spans="1:7" hidden="1" x14ac:dyDescent="0.25">
      <c r="A36" s="3">
        <v>30255</v>
      </c>
      <c r="B36" s="4"/>
      <c r="C36" s="4">
        <v>132.80054623843961</v>
      </c>
      <c r="D36" s="4">
        <v>307.98412259480074</v>
      </c>
      <c r="E36" s="4"/>
      <c r="F36" s="4">
        <f>IFERROR((Kreditvækst[[#This Row],[Udlån til erhverv (mia. kr.)]]/VLOOKUP(DATE(YEAR(Kreditvækst[[#This Row],[Dato]])-1,MONTH(Kreditvækst[[#This Row],[Dato]])+1,1)-1,Kreditvækst[[Dato]:[Udlån til erhverv (mia. kr.)]],3,FALSE)-1)*100,NA())</f>
        <v>8.7255163946108993</v>
      </c>
      <c r="G36" s="4">
        <f>IFERROR((Kreditvækst[[#This Row],[Udlån til husholdninger (mia. kr.)]]/VLOOKUP(DATE(YEAR(Kreditvækst[[#This Row],[Dato]])-1,MONTH(Kreditvækst[[#This Row],[Dato]])+1,1)-1,Kreditvækst[[Dato]:[Udlån til husholdninger (mia. kr.)]],4,FALSE)-1)*100,NA())</f>
        <v>6.2483370031284569</v>
      </c>
    </row>
    <row r="37" spans="1:7" hidden="1" x14ac:dyDescent="0.25">
      <c r="A37" s="3">
        <v>30285</v>
      </c>
      <c r="B37" s="4"/>
      <c r="C37" s="4">
        <v>132.6937184650686</v>
      </c>
      <c r="D37" s="4">
        <v>308.46526513627964</v>
      </c>
      <c r="E37" s="4"/>
      <c r="F37" s="4">
        <f>IFERROR((Kreditvækst[[#This Row],[Udlån til erhverv (mia. kr.)]]/VLOOKUP(DATE(YEAR(Kreditvækst[[#This Row],[Dato]])-1,MONTH(Kreditvækst[[#This Row],[Dato]])+1,1)-1,Kreditvækst[[Dato]:[Udlån til erhverv (mia. kr.)]],3,FALSE)-1)*100,NA())</f>
        <v>8.2398604336852532</v>
      </c>
      <c r="G37" s="4">
        <f>IFERROR((Kreditvækst[[#This Row],[Udlån til husholdninger (mia. kr.)]]/VLOOKUP(DATE(YEAR(Kreditvækst[[#This Row],[Dato]])-1,MONTH(Kreditvækst[[#This Row],[Dato]])+1,1)-1,Kreditvækst[[Dato]:[Udlån til husholdninger (mia. kr.)]],4,FALSE)-1)*100,NA())</f>
        <v>6.1445455002757887</v>
      </c>
    </row>
    <row r="38" spans="1:7" x14ac:dyDescent="0.25">
      <c r="A38" s="3">
        <v>30316</v>
      </c>
      <c r="B38" s="4">
        <v>106.59242203400865</v>
      </c>
      <c r="C38" s="4">
        <v>133.99674508733673</v>
      </c>
      <c r="D38" s="4">
        <v>312.67470361465303</v>
      </c>
      <c r="E38" s="4">
        <f>IF(ISNUMBER(Kreditvækst[[#This Row],[Udlån/BNP (pct. af BNP)]]),IFERROR((Kreditvækst[[#This Row],[Udlån/BNP (pct. af BNP)]]/VLOOKUP(DATE(YEAR(Kreditvækst[[#This Row],[Dato]])-1,MONTH(Kreditvækst[[#This Row],[Dato]]),DAY(Kreditvækst[[#This Row],[Dato]])),Kreditvækst[[#All],[Dato]:[Udlån/BNP (pct. af BNP)]],2,FALSE)-1)*100,NA()),NA())</f>
        <v>-6.2516476040370144</v>
      </c>
      <c r="F38" s="4">
        <f>IFERROR((Kreditvækst[[#This Row],[Udlån til erhverv (mia. kr.)]]/VLOOKUP(DATE(YEAR(Kreditvækst[[#This Row],[Dato]])-1,MONTH(Kreditvækst[[#This Row],[Dato]])+1,1)-1,Kreditvækst[[Dato]:[Udlån til erhverv (mia. kr.)]],3,FALSE)-1)*100,NA())</f>
        <v>8.1618139768957256</v>
      </c>
      <c r="G38" s="4">
        <f>IFERROR((Kreditvækst[[#This Row],[Udlån til husholdninger (mia. kr.)]]/VLOOKUP(DATE(YEAR(Kreditvækst[[#This Row],[Dato]])-1,MONTH(Kreditvækst[[#This Row],[Dato]])+1,1)-1,Kreditvækst[[Dato]:[Udlån til husholdninger (mia. kr.)]],4,FALSE)-1)*100,NA())</f>
        <v>5.9214352034042905</v>
      </c>
    </row>
    <row r="39" spans="1:7" hidden="1" x14ac:dyDescent="0.25">
      <c r="A39" s="3">
        <v>30347</v>
      </c>
      <c r="B39" s="4"/>
      <c r="C39" s="4">
        <v>134.18859978807592</v>
      </c>
      <c r="D39" s="4">
        <v>310.89142857058647</v>
      </c>
      <c r="E39" s="4"/>
      <c r="F39" s="4">
        <f>IFERROR((Kreditvækst[[#This Row],[Udlån til erhverv (mia. kr.)]]/VLOOKUP(DATE(YEAR(Kreditvækst[[#This Row],[Dato]])-1,MONTH(Kreditvækst[[#This Row],[Dato]])+1,1)-1,Kreditvækst[[Dato]:[Udlån til erhverv (mia. kr.)]],3,FALSE)-1)*100,NA())</f>
        <v>7.9895685034087061</v>
      </c>
      <c r="G39" s="4">
        <f>IFERROR((Kreditvækst[[#This Row],[Udlån til husholdninger (mia. kr.)]]/VLOOKUP(DATE(YEAR(Kreditvækst[[#This Row],[Dato]])-1,MONTH(Kreditvækst[[#This Row],[Dato]])+1,1)-1,Kreditvækst[[Dato]:[Udlån til husholdninger (mia. kr.)]],4,FALSE)-1)*100,NA())</f>
        <v>5.7507892128374705</v>
      </c>
    </row>
    <row r="40" spans="1:7" hidden="1" x14ac:dyDescent="0.25">
      <c r="A40" s="3">
        <v>30375</v>
      </c>
      <c r="B40" s="4"/>
      <c r="C40" s="4">
        <v>135.36385453702684</v>
      </c>
      <c r="D40" s="4">
        <v>312.77968550145397</v>
      </c>
      <c r="E40" s="4"/>
      <c r="F40" s="4">
        <f>IFERROR((Kreditvækst[[#This Row],[Udlån til erhverv (mia. kr.)]]/VLOOKUP(DATE(YEAR(Kreditvækst[[#This Row],[Dato]])-1,MONTH(Kreditvækst[[#This Row],[Dato]])+1,1)-1,Kreditvækst[[Dato]:[Udlån til erhverv (mia. kr.)]],3,FALSE)-1)*100,NA())</f>
        <v>7.8687336467938129</v>
      </c>
      <c r="G40" s="4">
        <f>IFERROR((Kreditvækst[[#This Row],[Udlån til husholdninger (mia. kr.)]]/VLOOKUP(DATE(YEAR(Kreditvækst[[#This Row],[Dato]])-1,MONTH(Kreditvækst[[#This Row],[Dato]])+1,1)-1,Kreditvækst[[Dato]:[Udlån til husholdninger (mia. kr.)]],4,FALSE)-1)*100,NA())</f>
        <v>5.7878945053929653</v>
      </c>
    </row>
    <row r="41" spans="1:7" x14ac:dyDescent="0.25">
      <c r="A41" s="3">
        <v>30406</v>
      </c>
      <c r="B41" s="4">
        <v>105.61063586608954</v>
      </c>
      <c r="C41" s="4">
        <v>137.34745669369889</v>
      </c>
      <c r="D41" s="4">
        <v>317.96031080707684</v>
      </c>
      <c r="E41" s="4">
        <f>IF(ISNUMBER(Kreditvækst[[#This Row],[Udlån/BNP (pct. af BNP)]]),IFERROR((Kreditvækst[[#This Row],[Udlån/BNP (pct. af BNP)]]/VLOOKUP(DATE(YEAR(Kreditvækst[[#This Row],[Dato]])-1,MONTH(Kreditvækst[[#This Row],[Dato]]),DAY(Kreditvækst[[#This Row],[Dato]])),Kreditvækst[[#All],[Dato]:[Udlån/BNP (pct. af BNP)]],2,FALSE)-1)*100,NA()),NA())</f>
        <v>-5.9603568987186222</v>
      </c>
      <c r="F41" s="4">
        <f>IFERROR((Kreditvækst[[#This Row],[Udlån til erhverv (mia. kr.)]]/VLOOKUP(DATE(YEAR(Kreditvækst[[#This Row],[Dato]])-1,MONTH(Kreditvækst[[#This Row],[Dato]])+1,1)-1,Kreditvækst[[Dato]:[Udlån til erhverv (mia. kr.)]],3,FALSE)-1)*100,NA())</f>
        <v>8.0551197063614808</v>
      </c>
      <c r="G41" s="4">
        <f>IFERROR((Kreditvækst[[#This Row],[Udlån til husholdninger (mia. kr.)]]/VLOOKUP(DATE(YEAR(Kreditvækst[[#This Row],[Dato]])-1,MONTH(Kreditvækst[[#This Row],[Dato]])+1,1)-1,Kreditvækst[[Dato]:[Udlån til husholdninger (mia. kr.)]],4,FALSE)-1)*100,NA())</f>
        <v>6.4187160638696561</v>
      </c>
    </row>
    <row r="42" spans="1:7" hidden="1" x14ac:dyDescent="0.25">
      <c r="A42" s="3">
        <v>30436</v>
      </c>
      <c r="B42" s="4"/>
      <c r="C42" s="4">
        <v>138.54887256463144</v>
      </c>
      <c r="D42" s="4">
        <v>319.83509309699059</v>
      </c>
      <c r="E42" s="4"/>
      <c r="F42" s="4">
        <f>IFERROR((Kreditvækst[[#This Row],[Udlån til erhverv (mia. kr.)]]/VLOOKUP(DATE(YEAR(Kreditvækst[[#This Row],[Dato]])-1,MONTH(Kreditvækst[[#This Row],[Dato]])+1,1)-1,Kreditvækst[[Dato]:[Udlån til erhverv (mia. kr.)]],3,FALSE)-1)*100,NA())</f>
        <v>8.6972949078979447</v>
      </c>
      <c r="G42" s="4">
        <f>IFERROR((Kreditvækst[[#This Row],[Udlån til husholdninger (mia. kr.)]]/VLOOKUP(DATE(YEAR(Kreditvækst[[#This Row],[Dato]])-1,MONTH(Kreditvækst[[#This Row],[Dato]])+1,1)-1,Kreditvækst[[Dato]:[Udlån til husholdninger (mia. kr.)]],4,FALSE)-1)*100,NA())</f>
        <v>7.0777059738998949</v>
      </c>
    </row>
    <row r="43" spans="1:7" hidden="1" x14ac:dyDescent="0.25">
      <c r="A43" s="3">
        <v>30467</v>
      </c>
      <c r="B43" s="4"/>
      <c r="C43" s="4">
        <v>140.02118695926453</v>
      </c>
      <c r="D43" s="4">
        <v>322.76220299955236</v>
      </c>
      <c r="E43" s="4"/>
      <c r="F43" s="4">
        <f>IFERROR((Kreditvækst[[#This Row],[Udlån til erhverv (mia. kr.)]]/VLOOKUP(DATE(YEAR(Kreditvækst[[#This Row],[Dato]])-1,MONTH(Kreditvækst[[#This Row],[Dato]])+1,1)-1,Kreditvækst[[Dato]:[Udlån til erhverv (mia. kr.)]],3,FALSE)-1)*100,NA())</f>
        <v>8.7775216176443571</v>
      </c>
      <c r="G43" s="4">
        <f>IFERROR((Kreditvækst[[#This Row],[Udlån til husholdninger (mia. kr.)]]/VLOOKUP(DATE(YEAR(Kreditvækst[[#This Row],[Dato]])-1,MONTH(Kreditvækst[[#This Row],[Dato]])+1,1)-1,Kreditvækst[[Dato]:[Udlån til husholdninger (mia. kr.)]],4,FALSE)-1)*100,NA())</f>
        <v>7.0667190766260823</v>
      </c>
    </row>
    <row r="44" spans="1:7" x14ac:dyDescent="0.25">
      <c r="A44" s="3">
        <v>30497</v>
      </c>
      <c r="B44" s="4">
        <v>106.6446510210296</v>
      </c>
      <c r="C44" s="4">
        <v>142.49892973198013</v>
      </c>
      <c r="D44" s="4">
        <v>329.38310921963102</v>
      </c>
      <c r="E44" s="4">
        <f>IF(ISNUMBER(Kreditvækst[[#This Row],[Udlån/BNP (pct. af BNP)]]),IFERROR((Kreditvækst[[#This Row],[Udlån/BNP (pct. af BNP)]]/VLOOKUP(DATE(YEAR(Kreditvækst[[#This Row],[Dato]])-1,MONTH(Kreditvækst[[#This Row],[Dato]]),DAY(Kreditvækst[[#This Row],[Dato]])),Kreditvækst[[#All],[Dato]:[Udlån/BNP (pct. af BNP)]],2,FALSE)-1)*100,NA()),NA())</f>
        <v>-4.1552568051185679</v>
      </c>
      <c r="F44" s="4">
        <f>IFERROR((Kreditvækst[[#This Row],[Udlån til erhverv (mia. kr.)]]/VLOOKUP(DATE(YEAR(Kreditvækst[[#This Row],[Dato]])-1,MONTH(Kreditvækst[[#This Row],[Dato]])+1,1)-1,Kreditvækst[[Dato]:[Udlån til erhverv (mia. kr.)]],3,FALSE)-1)*100,NA())</f>
        <v>8.8633579544880483</v>
      </c>
      <c r="G44" s="4">
        <f>IFERROR((Kreditvækst[[#This Row],[Udlån til husholdninger (mia. kr.)]]/VLOOKUP(DATE(YEAR(Kreditvækst[[#This Row],[Dato]])-1,MONTH(Kreditvækst[[#This Row],[Dato]])+1,1)-1,Kreditvækst[[Dato]:[Udlån til husholdninger (mia. kr.)]],4,FALSE)-1)*100,NA())</f>
        <v>7.7773853993129638</v>
      </c>
    </row>
    <row r="45" spans="1:7" hidden="1" x14ac:dyDescent="0.25">
      <c r="A45" s="3">
        <v>30528</v>
      </c>
      <c r="B45" s="4"/>
      <c r="C45" s="4">
        <v>142.89301193104552</v>
      </c>
      <c r="D45" s="4">
        <v>328.59313302727668</v>
      </c>
      <c r="E45" s="4"/>
      <c r="F45" s="4">
        <f>IFERROR((Kreditvækst[[#This Row],[Udlån til erhverv (mia. kr.)]]/VLOOKUP(DATE(YEAR(Kreditvækst[[#This Row],[Dato]])-1,MONTH(Kreditvækst[[#This Row],[Dato]])+1,1)-1,Kreditvækst[[Dato]:[Udlån til erhverv (mia. kr.)]],3,FALSE)-1)*100,NA())</f>
        <v>9.3745981339075755</v>
      </c>
      <c r="G45" s="4">
        <f>IFERROR((Kreditvækst[[#This Row],[Udlån til husholdninger (mia. kr.)]]/VLOOKUP(DATE(YEAR(Kreditvækst[[#This Row],[Dato]])-1,MONTH(Kreditvækst[[#This Row],[Dato]])+1,1)-1,Kreditvækst[[Dato]:[Udlån til husholdninger (mia. kr.)]],4,FALSE)-1)*100,NA())</f>
        <v>8.3164972032292006</v>
      </c>
    </row>
    <row r="46" spans="1:7" hidden="1" x14ac:dyDescent="0.25">
      <c r="A46" s="3">
        <v>30559</v>
      </c>
      <c r="B46" s="4"/>
      <c r="C46" s="4">
        <v>143.77732587053828</v>
      </c>
      <c r="D46" s="4">
        <v>329.88989433051688</v>
      </c>
      <c r="E46" s="4"/>
      <c r="F46" s="4">
        <f>IFERROR((Kreditvækst[[#This Row],[Udlån til erhverv (mia. kr.)]]/VLOOKUP(DATE(YEAR(Kreditvækst[[#This Row],[Dato]])-1,MONTH(Kreditvækst[[#This Row],[Dato]])+1,1)-1,Kreditvækst[[Dato]:[Udlån til erhverv (mia. kr.)]],3,FALSE)-1)*100,NA())</f>
        <v>9.2770936838183271</v>
      </c>
      <c r="G46" s="4">
        <f>IFERROR((Kreditvækst[[#This Row],[Udlån til husholdninger (mia. kr.)]]/VLOOKUP(DATE(YEAR(Kreditvækst[[#This Row],[Dato]])-1,MONTH(Kreditvækst[[#This Row],[Dato]])+1,1)-1,Kreditvækst[[Dato]:[Udlån til husholdninger (mia. kr.)]],4,FALSE)-1)*100,NA())</f>
        <v>8.2343363353384103</v>
      </c>
    </row>
    <row r="47" spans="1:7" x14ac:dyDescent="0.25">
      <c r="A47" s="3">
        <v>30589</v>
      </c>
      <c r="B47" s="4">
        <v>106.89062908505062</v>
      </c>
      <c r="C47" s="4">
        <v>145.83263605851448</v>
      </c>
      <c r="D47" s="4">
        <v>336.18434851492282</v>
      </c>
      <c r="E47" s="4">
        <f>IF(ISNUMBER(Kreditvækst[[#This Row],[Udlån/BNP (pct. af BNP)]]),IFERROR((Kreditvækst[[#This Row],[Udlån/BNP (pct. af BNP)]]/VLOOKUP(DATE(YEAR(Kreditvækst[[#This Row],[Dato]])-1,MONTH(Kreditvækst[[#This Row],[Dato]]),DAY(Kreditvækst[[#This Row],[Dato]])),Kreditvækst[[#All],[Dato]:[Udlån/BNP (pct. af BNP)]],2,FALSE)-1)*100,NA()),NA())</f>
        <v>-1.9285692679459787</v>
      </c>
      <c r="F47" s="4">
        <f>IFERROR((Kreditvækst[[#This Row],[Udlån til erhverv (mia. kr.)]]/VLOOKUP(DATE(YEAR(Kreditvækst[[#This Row],[Dato]])-1,MONTH(Kreditvækst[[#This Row],[Dato]])+1,1)-1,Kreditvækst[[Dato]:[Udlån til erhverv (mia. kr.)]],3,FALSE)-1)*100,NA())</f>
        <v>9.5212355024768094</v>
      </c>
      <c r="G47" s="4">
        <f>IFERROR((Kreditvækst[[#This Row],[Udlån til husholdninger (mia. kr.)]]/VLOOKUP(DATE(YEAR(Kreditvækst[[#This Row],[Dato]])-1,MONTH(Kreditvækst[[#This Row],[Dato]])+1,1)-1,Kreditvækst[[Dato]:[Udlån til husholdninger (mia. kr.)]],4,FALSE)-1)*100,NA())</f>
        <v>8.7176860804926157</v>
      </c>
    </row>
    <row r="48" spans="1:7" hidden="1" x14ac:dyDescent="0.25">
      <c r="A48" s="3">
        <v>30620</v>
      </c>
      <c r="B48" s="4"/>
      <c r="C48" s="4">
        <v>146.66690383991752</v>
      </c>
      <c r="D48" s="4">
        <v>336.25632877777127</v>
      </c>
      <c r="E48" s="4"/>
      <c r="F48" s="4">
        <f>IFERROR((Kreditvækst[[#This Row],[Udlån til erhverv (mia. kr.)]]/VLOOKUP(DATE(YEAR(Kreditvækst[[#This Row],[Dato]])-1,MONTH(Kreditvækst[[#This Row],[Dato]])+1,1)-1,Kreditvækst[[Dato]:[Udlån til erhverv (mia. kr.)]],3,FALSE)-1)*100,NA())</f>
        <v>10.441491390089052</v>
      </c>
      <c r="G48" s="4">
        <f>IFERROR((Kreditvækst[[#This Row],[Udlån til husholdninger (mia. kr.)]]/VLOOKUP(DATE(YEAR(Kreditvækst[[#This Row],[Dato]])-1,MONTH(Kreditvækst[[#This Row],[Dato]])+1,1)-1,Kreditvækst[[Dato]:[Udlån til husholdninger (mia. kr.)]],4,FALSE)-1)*100,NA())</f>
        <v>9.1797609385750221</v>
      </c>
    </row>
    <row r="49" spans="1:7" hidden="1" x14ac:dyDescent="0.25">
      <c r="A49" s="3">
        <v>30650</v>
      </c>
      <c r="B49" s="4"/>
      <c r="C49" s="4">
        <v>148.03284136638979</v>
      </c>
      <c r="D49" s="4">
        <v>339.09174983071375</v>
      </c>
      <c r="E49" s="4"/>
      <c r="F49" s="4">
        <f>IFERROR((Kreditvækst[[#This Row],[Udlån til erhverv (mia. kr.)]]/VLOOKUP(DATE(YEAR(Kreditvækst[[#This Row],[Dato]])-1,MONTH(Kreditvækst[[#This Row],[Dato]])+1,1)-1,Kreditvækst[[Dato]:[Udlån til erhverv (mia. kr.)]],3,FALSE)-1)*100,NA())</f>
        <v>11.559795805525773</v>
      </c>
      <c r="G49" s="4">
        <f>IFERROR((Kreditvækst[[#This Row],[Udlån til husholdninger (mia. kr.)]]/VLOOKUP(DATE(YEAR(Kreditvækst[[#This Row],[Dato]])-1,MONTH(Kreditvækst[[#This Row],[Dato]])+1,1)-1,Kreditvækst[[Dato]:[Udlån til husholdninger (mia. kr.)]],4,FALSE)-1)*100,NA())</f>
        <v>9.9286656087204328</v>
      </c>
    </row>
    <row r="50" spans="1:7" x14ac:dyDescent="0.25">
      <c r="A50" s="3">
        <v>30681</v>
      </c>
      <c r="B50" s="4">
        <v>107.76419420220151</v>
      </c>
      <c r="C50" s="4">
        <v>151.49972991686377</v>
      </c>
      <c r="D50" s="4">
        <v>346.2822201775225</v>
      </c>
      <c r="E50" s="4">
        <f>IF(ISNUMBER(Kreditvækst[[#This Row],[Udlån/BNP (pct. af BNP)]]),IFERROR((Kreditvækst[[#This Row],[Udlån/BNP (pct. af BNP)]]/VLOOKUP(DATE(YEAR(Kreditvækst[[#This Row],[Dato]])-1,MONTH(Kreditvækst[[#This Row],[Dato]]),DAY(Kreditvækst[[#This Row],[Dato]])),Kreditvækst[[#All],[Dato]:[Udlån/BNP (pct. af BNP)]],2,FALSE)-1)*100,NA()),NA())</f>
        <v>1.0993015693170127</v>
      </c>
      <c r="F50" s="4">
        <f>IFERROR((Kreditvækst[[#This Row],[Udlån til erhverv (mia. kr.)]]/VLOOKUP(DATE(YEAR(Kreditvækst[[#This Row],[Dato]])-1,MONTH(Kreditvækst[[#This Row],[Dato]])+1,1)-1,Kreditvækst[[Dato]:[Udlån til erhverv (mia. kr.)]],3,FALSE)-1)*100,NA())</f>
        <v>13.062246264354327</v>
      </c>
      <c r="G50" s="4">
        <f>IFERROR((Kreditvækst[[#This Row],[Udlån til husholdninger (mia. kr.)]]/VLOOKUP(DATE(YEAR(Kreditvækst[[#This Row],[Dato]])-1,MONTH(Kreditvækst[[#This Row],[Dato]])+1,1)-1,Kreditvækst[[Dato]:[Udlån til husholdninger (mia. kr.)]],4,FALSE)-1)*100,NA())</f>
        <v>10.748396392273584</v>
      </c>
    </row>
    <row r="51" spans="1:7" hidden="1" x14ac:dyDescent="0.25">
      <c r="A51" s="3">
        <v>30712</v>
      </c>
      <c r="B51" s="4"/>
      <c r="C51" s="4">
        <v>152.35887576731741</v>
      </c>
      <c r="D51" s="4">
        <v>348.41820021340232</v>
      </c>
      <c r="E51" s="4"/>
      <c r="F51" s="4">
        <f>IFERROR((Kreditvækst[[#This Row],[Udlån til erhverv (mia. kr.)]]/VLOOKUP(DATE(YEAR(Kreditvækst[[#This Row],[Dato]])-1,MONTH(Kreditvækst[[#This Row],[Dato]])+1,1)-1,Kreditvækst[[Dato]:[Udlån til erhverv (mia. kr.)]],3,FALSE)-1)*100,NA())</f>
        <v>13.540849228576658</v>
      </c>
      <c r="G51" s="4">
        <f>IFERROR((Kreditvækst[[#This Row],[Udlån til husholdninger (mia. kr.)]]/VLOOKUP(DATE(YEAR(Kreditvækst[[#This Row],[Dato]])-1,MONTH(Kreditvækst[[#This Row],[Dato]])+1,1)-1,Kreditvækst[[Dato]:[Udlån til husholdninger (mia. kr.)]],4,FALSE)-1)*100,NA())</f>
        <v>12.070699991748256</v>
      </c>
    </row>
    <row r="52" spans="1:7" hidden="1" x14ac:dyDescent="0.25">
      <c r="A52" s="3">
        <v>30741</v>
      </c>
      <c r="B52" s="4"/>
      <c r="C52" s="4">
        <v>153.23003687468668</v>
      </c>
      <c r="D52" s="4">
        <v>353.66301955773582</v>
      </c>
      <c r="E52" s="4"/>
      <c r="F52" s="4">
        <f>IFERROR((Kreditvækst[[#This Row],[Udlån til erhverv (mia. kr.)]]/VLOOKUP(DATE(YEAR(Kreditvækst[[#This Row],[Dato]])-1,MONTH(Kreditvækst[[#This Row],[Dato]])+1,1)-1,Kreditvækst[[Dato]:[Udlån til erhverv (mia. kr.)]],3,FALSE)-1)*100,NA())</f>
        <v>13.198635927416502</v>
      </c>
      <c r="G52" s="4">
        <f>IFERROR((Kreditvækst[[#This Row],[Udlån til husholdninger (mia. kr.)]]/VLOOKUP(DATE(YEAR(Kreditvækst[[#This Row],[Dato]])-1,MONTH(Kreditvækst[[#This Row],[Dato]])+1,1)-1,Kreditvækst[[Dato]:[Udlån til husholdninger (mia. kr.)]],4,FALSE)-1)*100,NA())</f>
        <v>13.070968464827558</v>
      </c>
    </row>
    <row r="53" spans="1:7" x14ac:dyDescent="0.25">
      <c r="A53" s="3">
        <v>30772</v>
      </c>
      <c r="B53" s="4">
        <v>108.87383478049153</v>
      </c>
      <c r="C53" s="4">
        <v>155.35453508854539</v>
      </c>
      <c r="D53" s="4">
        <v>360.93154919493941</v>
      </c>
      <c r="E53" s="4">
        <f>IF(ISNUMBER(Kreditvækst[[#This Row],[Udlån/BNP (pct. af BNP)]]),IFERROR((Kreditvækst[[#This Row],[Udlån/BNP (pct. af BNP)]]/VLOOKUP(DATE(YEAR(Kreditvækst[[#This Row],[Dato]])-1,MONTH(Kreditvækst[[#This Row],[Dato]]),DAY(Kreditvækst[[#This Row],[Dato]])),Kreditvækst[[#All],[Dato]:[Udlån/BNP (pct. af BNP)]],2,FALSE)-1)*100,NA()),NA())</f>
        <v>3.0898392833649924</v>
      </c>
      <c r="F53" s="4">
        <f>IFERROR((Kreditvækst[[#This Row],[Udlån til erhverv (mia. kr.)]]/VLOOKUP(DATE(YEAR(Kreditvækst[[#This Row],[Dato]])-1,MONTH(Kreditvækst[[#This Row],[Dato]])+1,1)-1,Kreditvækst[[Dato]:[Udlån til erhverv (mia. kr.)]],3,FALSE)-1)*100,NA())</f>
        <v>13.110601993165716</v>
      </c>
      <c r="G53" s="4">
        <f>IFERROR((Kreditvækst[[#This Row],[Udlån til husholdninger (mia. kr.)]]/VLOOKUP(DATE(YEAR(Kreditvækst[[#This Row],[Dato]])-1,MONTH(Kreditvækst[[#This Row],[Dato]])+1,1)-1,Kreditvækst[[Dato]:[Udlån til husholdninger (mia. kr.)]],4,FALSE)-1)*100,NA())</f>
        <v>13.514654794112179</v>
      </c>
    </row>
    <row r="54" spans="1:7" hidden="1" x14ac:dyDescent="0.25">
      <c r="A54" s="3">
        <v>30802</v>
      </c>
      <c r="B54" s="4"/>
      <c r="C54" s="4">
        <v>157.59024557854698</v>
      </c>
      <c r="D54" s="4">
        <v>363.88564090138391</v>
      </c>
      <c r="E54" s="4"/>
      <c r="F54" s="4">
        <f>IFERROR((Kreditvækst[[#This Row],[Udlån til erhverv (mia. kr.)]]/VLOOKUP(DATE(YEAR(Kreditvækst[[#This Row],[Dato]])-1,MONTH(Kreditvækst[[#This Row],[Dato]])+1,1)-1,Kreditvækst[[Dato]:[Udlån til erhverv (mia. kr.)]],3,FALSE)-1)*100,NA())</f>
        <v>13.743434112055276</v>
      </c>
      <c r="G54" s="4">
        <f>IFERROR((Kreditvækst[[#This Row],[Udlån til husholdninger (mia. kr.)]]/VLOOKUP(DATE(YEAR(Kreditvækst[[#This Row],[Dato]])-1,MONTH(Kreditvækst[[#This Row],[Dato]])+1,1)-1,Kreditvækst[[Dato]:[Udlån til husholdninger (mia. kr.)]],4,FALSE)-1)*100,NA())</f>
        <v>13.7728938303324</v>
      </c>
    </row>
    <row r="55" spans="1:7" hidden="1" x14ac:dyDescent="0.25">
      <c r="A55" s="3">
        <v>30833</v>
      </c>
      <c r="B55" s="4"/>
      <c r="C55" s="4">
        <v>160.25752906114218</v>
      </c>
      <c r="D55" s="4">
        <v>366.9812388400768</v>
      </c>
      <c r="E55" s="4"/>
      <c r="F55" s="4">
        <f>IFERROR((Kreditvækst[[#This Row],[Udlån til erhverv (mia. kr.)]]/VLOOKUP(DATE(YEAR(Kreditvækst[[#This Row],[Dato]])-1,MONTH(Kreditvækst[[#This Row],[Dato]])+1,1)-1,Kreditvækst[[Dato]:[Udlån til erhverv (mia. kr.)]],3,FALSE)-1)*100,NA())</f>
        <v>14.452342921335815</v>
      </c>
      <c r="G55" s="4">
        <f>IFERROR((Kreditvækst[[#This Row],[Udlån til husholdninger (mia. kr.)]]/VLOOKUP(DATE(YEAR(Kreditvækst[[#This Row],[Dato]])-1,MONTH(Kreditvækst[[#This Row],[Dato]])+1,1)-1,Kreditvækst[[Dato]:[Udlån til husholdninger (mia. kr.)]],4,FALSE)-1)*100,NA())</f>
        <v>13.700190242097765</v>
      </c>
    </row>
    <row r="56" spans="1:7" x14ac:dyDescent="0.25">
      <c r="A56" s="3">
        <v>30863</v>
      </c>
      <c r="B56" s="4">
        <v>111.41752046256792</v>
      </c>
      <c r="C56" s="4">
        <v>164.13937627654656</v>
      </c>
      <c r="D56" s="4">
        <v>376.65048946170282</v>
      </c>
      <c r="E56" s="4">
        <f>IF(ISNUMBER(Kreditvækst[[#This Row],[Udlån/BNP (pct. af BNP)]]),IFERROR((Kreditvækst[[#This Row],[Udlån/BNP (pct. af BNP)]]/VLOOKUP(DATE(YEAR(Kreditvækst[[#This Row],[Dato]])-1,MONTH(Kreditvækst[[#This Row],[Dato]]),DAY(Kreditvækst[[#This Row],[Dato]])),Kreditvækst[[#All],[Dato]:[Udlån/BNP (pct. af BNP)]],2,FALSE)-1)*100,NA()),NA())</f>
        <v>4.4754888274679105</v>
      </c>
      <c r="F56" s="4">
        <f>IFERROR((Kreditvækst[[#This Row],[Udlån til erhverv (mia. kr.)]]/VLOOKUP(DATE(YEAR(Kreditvækst[[#This Row],[Dato]])-1,MONTH(Kreditvækst[[#This Row],[Dato]])+1,1)-1,Kreditvækst[[Dato]:[Udlån til erhverv (mia. kr.)]],3,FALSE)-1)*100,NA())</f>
        <v>15.186392336608412</v>
      </c>
      <c r="G56" s="4">
        <f>IFERROR((Kreditvækst[[#This Row],[Udlån til husholdninger (mia. kr.)]]/VLOOKUP(DATE(YEAR(Kreditvækst[[#This Row],[Dato]])-1,MONTH(Kreditvækst[[#This Row],[Dato]])+1,1)-1,Kreditvækst[[Dato]:[Udlån til husholdninger (mia. kr.)]],4,FALSE)-1)*100,NA())</f>
        <v>14.350274473410884</v>
      </c>
    </row>
    <row r="57" spans="1:7" hidden="1" x14ac:dyDescent="0.25">
      <c r="A57" s="3">
        <v>30894</v>
      </c>
      <c r="B57" s="4"/>
      <c r="C57" s="4">
        <v>164.75750601338638</v>
      </c>
      <c r="D57" s="4">
        <v>376.38944527536984</v>
      </c>
      <c r="E57" s="4"/>
      <c r="F57" s="4">
        <f>IFERROR((Kreditvækst[[#This Row],[Udlån til erhverv (mia. kr.)]]/VLOOKUP(DATE(YEAR(Kreditvækst[[#This Row],[Dato]])-1,MONTH(Kreditvækst[[#This Row],[Dato]])+1,1)-1,Kreditvækst[[Dato]:[Udlån til erhverv (mia. kr.)]],3,FALSE)-1)*100,NA())</f>
        <v>15.301303952422662</v>
      </c>
      <c r="G57" s="4">
        <f>IFERROR((Kreditvækst[[#This Row],[Udlån til husholdninger (mia. kr.)]]/VLOOKUP(DATE(YEAR(Kreditvækst[[#This Row],[Dato]])-1,MONTH(Kreditvækst[[#This Row],[Dato]])+1,1)-1,Kreditvækst[[Dato]:[Udlån til husholdninger (mia. kr.)]],4,FALSE)-1)*100,NA())</f>
        <v>14.54574287896806</v>
      </c>
    </row>
    <row r="58" spans="1:7" hidden="1" x14ac:dyDescent="0.25">
      <c r="A58" s="3">
        <v>30925</v>
      </c>
      <c r="B58" s="4"/>
      <c r="C58" s="4">
        <v>166.72609515482048</v>
      </c>
      <c r="D58" s="4">
        <v>381.30463021721073</v>
      </c>
      <c r="E58" s="4"/>
      <c r="F58" s="4">
        <f>IFERROR((Kreditvækst[[#This Row],[Udlån til erhverv (mia. kr.)]]/VLOOKUP(DATE(YEAR(Kreditvækst[[#This Row],[Dato]])-1,MONTH(Kreditvækst[[#This Row],[Dato]])+1,1)-1,Kreditvækst[[Dato]:[Udlån til erhverv (mia. kr.)]],3,FALSE)-1)*100,NA())</f>
        <v>15.961327104487966</v>
      </c>
      <c r="G58" s="4">
        <f>IFERROR((Kreditvækst[[#This Row],[Udlån til husholdninger (mia. kr.)]]/VLOOKUP(DATE(YEAR(Kreditvækst[[#This Row],[Dato]])-1,MONTH(Kreditvækst[[#This Row],[Dato]])+1,1)-1,Kreditvækst[[Dato]:[Udlån til husholdninger (mia. kr.)]],4,FALSE)-1)*100,NA())</f>
        <v>15.585423127627362</v>
      </c>
    </row>
    <row r="59" spans="1:7" x14ac:dyDescent="0.25">
      <c r="A59" s="3">
        <v>30955</v>
      </c>
      <c r="B59" s="4">
        <v>111.69758753544363</v>
      </c>
      <c r="C59" s="4">
        <v>169.37519405832123</v>
      </c>
      <c r="D59" s="4">
        <v>387.06204163337077</v>
      </c>
      <c r="E59" s="4">
        <f>IF(ISNUMBER(Kreditvækst[[#This Row],[Udlån/BNP (pct. af BNP)]]),IFERROR((Kreditvækst[[#This Row],[Udlån/BNP (pct. af BNP)]]/VLOOKUP(DATE(YEAR(Kreditvækst[[#This Row],[Dato]])-1,MONTH(Kreditvækst[[#This Row],[Dato]]),DAY(Kreditvækst[[#This Row],[Dato]])),Kreditvækst[[#All],[Dato]:[Udlån/BNP (pct. af BNP)]],2,FALSE)-1)*100,NA()),NA())</f>
        <v>4.4970812610413358</v>
      </c>
      <c r="F59" s="4">
        <f>IFERROR((Kreditvækst[[#This Row],[Udlån til erhverv (mia. kr.)]]/VLOOKUP(DATE(YEAR(Kreditvækst[[#This Row],[Dato]])-1,MONTH(Kreditvækst[[#This Row],[Dato]])+1,1)-1,Kreditvækst[[Dato]:[Udlån til erhverv (mia. kr.)]],3,FALSE)-1)*100,NA())</f>
        <v>16.143545530069446</v>
      </c>
      <c r="G59" s="4">
        <f>IFERROR((Kreditvækst[[#This Row],[Udlån til husholdninger (mia. kr.)]]/VLOOKUP(DATE(YEAR(Kreditvækst[[#This Row],[Dato]])-1,MONTH(Kreditvækst[[#This Row],[Dato]])+1,1)-1,Kreditvækst[[Dato]:[Udlån til husholdninger (mia. kr.)]],4,FALSE)-1)*100,NA())</f>
        <v>15.133867279424983</v>
      </c>
    </row>
    <row r="60" spans="1:7" hidden="1" x14ac:dyDescent="0.25">
      <c r="A60" s="3">
        <v>30986</v>
      </c>
      <c r="B60" s="4"/>
      <c r="C60" s="4">
        <v>172.08607917927969</v>
      </c>
      <c r="D60" s="4">
        <v>386.77795909014753</v>
      </c>
      <c r="E60" s="4"/>
      <c r="F60" s="4">
        <f>IFERROR((Kreditvækst[[#This Row],[Udlån til erhverv (mia. kr.)]]/VLOOKUP(DATE(YEAR(Kreditvækst[[#This Row],[Dato]])-1,MONTH(Kreditvækst[[#This Row],[Dato]])+1,1)-1,Kreditvækst[[Dato]:[Udlån til erhverv (mia. kr.)]],3,FALSE)-1)*100,NA())</f>
        <v>17.331227887040157</v>
      </c>
      <c r="G60" s="4">
        <f>IFERROR((Kreditvækst[[#This Row],[Udlån til husholdninger (mia. kr.)]]/VLOOKUP(DATE(YEAR(Kreditvækst[[#This Row],[Dato]])-1,MONTH(Kreditvækst[[#This Row],[Dato]])+1,1)-1,Kreditvækst[[Dato]:[Udlån til husholdninger (mia. kr.)]],4,FALSE)-1)*100,NA())</f>
        <v>15.024737376992391</v>
      </c>
    </row>
    <row r="61" spans="1:7" hidden="1" x14ac:dyDescent="0.25">
      <c r="A61" s="3">
        <v>31016</v>
      </c>
      <c r="B61" s="4"/>
      <c r="C61" s="4">
        <v>175.68682606911256</v>
      </c>
      <c r="D61" s="4">
        <v>387.940939820788</v>
      </c>
      <c r="E61" s="4"/>
      <c r="F61" s="4">
        <f>IFERROR((Kreditvækst[[#This Row],[Udlån til erhverv (mia. kr.)]]/VLOOKUP(DATE(YEAR(Kreditvækst[[#This Row],[Dato]])-1,MONTH(Kreditvækst[[#This Row],[Dato]])+1,1)-1,Kreditvækst[[Dato]:[Udlån til erhverv (mia. kr.)]],3,FALSE)-1)*100,NA())</f>
        <v>18.680979468790682</v>
      </c>
      <c r="G61" s="4">
        <f>IFERROR((Kreditvækst[[#This Row],[Udlån til husholdninger (mia. kr.)]]/VLOOKUP(DATE(YEAR(Kreditvækst[[#This Row],[Dato]])-1,MONTH(Kreditvækst[[#This Row],[Dato]])+1,1)-1,Kreditvækst[[Dato]:[Udlån til husholdninger (mia. kr.)]],4,FALSE)-1)*100,NA())</f>
        <v>14.40589162504291</v>
      </c>
    </row>
    <row r="62" spans="1:7" x14ac:dyDescent="0.25">
      <c r="A62" s="3">
        <v>31047</v>
      </c>
      <c r="B62" s="4">
        <v>113.50694377193631</v>
      </c>
      <c r="C62" s="4">
        <v>180.47911437645723</v>
      </c>
      <c r="D62" s="4">
        <v>395.81869763616498</v>
      </c>
      <c r="E62" s="4">
        <f>IF(ISNUMBER(Kreditvækst[[#This Row],[Udlån/BNP (pct. af BNP)]]),IFERROR((Kreditvækst[[#This Row],[Udlån/BNP (pct. af BNP)]]/VLOOKUP(DATE(YEAR(Kreditvækst[[#This Row],[Dato]])-1,MONTH(Kreditvækst[[#This Row],[Dato]]),DAY(Kreditvækst[[#This Row],[Dato]])),Kreditvækst[[#All],[Dato]:[Udlån/BNP (pct. af BNP)]],2,FALSE)-1)*100,NA()),NA())</f>
        <v>5.3289959733373804</v>
      </c>
      <c r="F62" s="4">
        <f>IFERROR((Kreditvækst[[#This Row],[Udlån til erhverv (mia. kr.)]]/VLOOKUP(DATE(YEAR(Kreditvækst[[#This Row],[Dato]])-1,MONTH(Kreditvækst[[#This Row],[Dato]])+1,1)-1,Kreditvækst[[Dato]:[Udlån til erhverv (mia. kr.)]],3,FALSE)-1)*100,NA())</f>
        <v>19.128340674597922</v>
      </c>
      <c r="G62" s="4">
        <f>IFERROR((Kreditvækst[[#This Row],[Udlån til husholdninger (mia. kr.)]]/VLOOKUP(DATE(YEAR(Kreditvækst[[#This Row],[Dato]])-1,MONTH(Kreditvækst[[#This Row],[Dato]])+1,1)-1,Kreditvækst[[Dato]:[Udlån til husholdninger (mia. kr.)]],4,FALSE)-1)*100,NA())</f>
        <v>14.305232718343852</v>
      </c>
    </row>
    <row r="63" spans="1:7" hidden="1" x14ac:dyDescent="0.25">
      <c r="A63" s="3">
        <v>31078</v>
      </c>
      <c r="B63" s="4"/>
      <c r="C63" s="4">
        <v>180.85484546191725</v>
      </c>
      <c r="D63" s="4">
        <v>395.1593500239444</v>
      </c>
      <c r="E63" s="4"/>
      <c r="F63" s="4">
        <f>IFERROR((Kreditvækst[[#This Row],[Udlån til erhverv (mia. kr.)]]/VLOOKUP(DATE(YEAR(Kreditvækst[[#This Row],[Dato]])-1,MONTH(Kreditvækst[[#This Row],[Dato]])+1,1)-1,Kreditvækst[[Dato]:[Udlån til erhverv (mia. kr.)]],3,FALSE)-1)*100,NA())</f>
        <v>18.703189788640138</v>
      </c>
      <c r="G63" s="4">
        <f>IFERROR((Kreditvækst[[#This Row],[Udlån til husholdninger (mia. kr.)]]/VLOOKUP(DATE(YEAR(Kreditvækst[[#This Row],[Dato]])-1,MONTH(Kreditvækst[[#This Row],[Dato]])+1,1)-1,Kreditvækst[[Dato]:[Udlån til husholdninger (mia. kr.)]],4,FALSE)-1)*100,NA())</f>
        <v>13.415243457980575</v>
      </c>
    </row>
    <row r="64" spans="1:7" hidden="1" x14ac:dyDescent="0.25">
      <c r="A64" s="3">
        <v>31106</v>
      </c>
      <c r="B64" s="4"/>
      <c r="C64" s="4">
        <v>182.84628756201818</v>
      </c>
      <c r="D64" s="4">
        <v>400.79201806548815</v>
      </c>
      <c r="E64" s="4"/>
      <c r="F64" s="4">
        <f>IFERROR((Kreditvækst[[#This Row],[Udlån til erhverv (mia. kr.)]]/VLOOKUP(DATE(YEAR(Kreditvækst[[#This Row],[Dato]])-1,MONTH(Kreditvækst[[#This Row],[Dato]])+1,1)-1,Kreditvækst[[Dato]:[Udlån til erhverv (mia. kr.)]],3,FALSE)-1)*100,NA())</f>
        <v>19.327966821251906</v>
      </c>
      <c r="G64" s="4">
        <f>IFERROR((Kreditvækst[[#This Row],[Udlån til husholdninger (mia. kr.)]]/VLOOKUP(DATE(YEAR(Kreditvækst[[#This Row],[Dato]])-1,MONTH(Kreditvækst[[#This Row],[Dato]])+1,1)-1,Kreditvækst[[Dato]:[Udlån til husholdninger (mia. kr.)]],4,FALSE)-1)*100,NA())</f>
        <v>13.325961692768518</v>
      </c>
    </row>
    <row r="65" spans="1:7" x14ac:dyDescent="0.25">
      <c r="A65" s="3">
        <v>31137</v>
      </c>
      <c r="B65" s="4">
        <v>115.11635204395878</v>
      </c>
      <c r="C65" s="4">
        <v>185.62389548564352</v>
      </c>
      <c r="D65" s="4">
        <v>410.00384413232837</v>
      </c>
      <c r="E65" s="4">
        <f>IF(ISNUMBER(Kreditvækst[[#This Row],[Udlån/BNP (pct. af BNP)]]),IFERROR((Kreditvækst[[#This Row],[Udlån/BNP (pct. af BNP)]]/VLOOKUP(DATE(YEAR(Kreditvækst[[#This Row],[Dato]])-1,MONTH(Kreditvækst[[#This Row],[Dato]]),DAY(Kreditvækst[[#This Row],[Dato]])),Kreditvækst[[#All],[Dato]:[Udlån/BNP (pct. af BNP)]],2,FALSE)-1)*100,NA()),NA())</f>
        <v>5.7337167153643787</v>
      </c>
      <c r="F65" s="4">
        <f>IFERROR((Kreditvækst[[#This Row],[Udlån til erhverv (mia. kr.)]]/VLOOKUP(DATE(YEAR(Kreditvækst[[#This Row],[Dato]])-1,MONTH(Kreditvækst[[#This Row],[Dato]])+1,1)-1,Kreditvækst[[Dato]:[Udlån til erhverv (mia. kr.)]],3,FALSE)-1)*100,NA())</f>
        <v>19.484053284859627</v>
      </c>
      <c r="G65" s="4">
        <f>IFERROR((Kreditvækst[[#This Row],[Udlån til husholdninger (mia. kr.)]]/VLOOKUP(DATE(YEAR(Kreditvækst[[#This Row],[Dato]])-1,MONTH(Kreditvækst[[#This Row],[Dato]])+1,1)-1,Kreditvækst[[Dato]:[Udlån til husholdninger (mia. kr.)]],4,FALSE)-1)*100,NA())</f>
        <v>13.596011500475669</v>
      </c>
    </row>
    <row r="66" spans="1:7" hidden="1" x14ac:dyDescent="0.25">
      <c r="A66" s="3">
        <v>31167</v>
      </c>
      <c r="B66" s="4"/>
      <c r="C66" s="4">
        <v>187.09153653990856</v>
      </c>
      <c r="D66" s="4">
        <v>413.14812942963522</v>
      </c>
      <c r="E66" s="4"/>
      <c r="F66" s="4">
        <f>IFERROR((Kreditvækst[[#This Row],[Udlån til erhverv (mia. kr.)]]/VLOOKUP(DATE(YEAR(Kreditvækst[[#This Row],[Dato]])-1,MONTH(Kreditvækst[[#This Row],[Dato]])+1,1)-1,Kreditvækst[[Dato]:[Udlån til erhverv (mia. kr.)]],3,FALSE)-1)*100,NA())</f>
        <v>18.720251912201881</v>
      </c>
      <c r="G66" s="4">
        <f>IFERROR((Kreditvækst[[#This Row],[Udlån til husholdninger (mia. kr.)]]/VLOOKUP(DATE(YEAR(Kreditvækst[[#This Row],[Dato]])-1,MONTH(Kreditvækst[[#This Row],[Dato]])+1,1)-1,Kreditvækst[[Dato]:[Udlån til husholdninger (mia. kr.)]],4,FALSE)-1)*100,NA())</f>
        <v>13.537903943179197</v>
      </c>
    </row>
    <row r="67" spans="1:7" hidden="1" x14ac:dyDescent="0.25">
      <c r="A67" s="3">
        <v>31198</v>
      </c>
      <c r="B67" s="4"/>
      <c r="C67" s="4">
        <v>189.49914697292667</v>
      </c>
      <c r="D67" s="4">
        <v>418.10547391656263</v>
      </c>
      <c r="E67" s="4"/>
      <c r="F67" s="4">
        <f>IFERROR((Kreditvækst[[#This Row],[Udlån til erhverv (mia. kr.)]]/VLOOKUP(DATE(YEAR(Kreditvækst[[#This Row],[Dato]])-1,MONTH(Kreditvækst[[#This Row],[Dato]])+1,1)-1,Kreditvækst[[Dato]:[Udlån til erhverv (mia. kr.)]],3,FALSE)-1)*100,NA())</f>
        <v>18.246642190912652</v>
      </c>
      <c r="G67" s="4">
        <f>IFERROR((Kreditvækst[[#This Row],[Udlån til husholdninger (mia. kr.)]]/VLOOKUP(DATE(YEAR(Kreditvækst[[#This Row],[Dato]])-1,MONTH(Kreditvækst[[#This Row],[Dato]])+1,1)-1,Kreditvækst[[Dato]:[Udlån til husholdninger (mia. kr.)]],4,FALSE)-1)*100,NA())</f>
        <v>13.931021443514391</v>
      </c>
    </row>
    <row r="68" spans="1:7" x14ac:dyDescent="0.25">
      <c r="A68" s="3">
        <v>31228</v>
      </c>
      <c r="B68" s="4">
        <v>118.06137424013765</v>
      </c>
      <c r="C68" s="4">
        <v>193.3892584529448</v>
      </c>
      <c r="D68" s="4">
        <v>429.72935246846765</v>
      </c>
      <c r="E68" s="4">
        <f>IF(ISNUMBER(Kreditvækst[[#This Row],[Udlån/BNP (pct. af BNP)]]),IFERROR((Kreditvækst[[#This Row],[Udlån/BNP (pct. af BNP)]]/VLOOKUP(DATE(YEAR(Kreditvækst[[#This Row],[Dato]])-1,MONTH(Kreditvækst[[#This Row],[Dato]]),DAY(Kreditvækst[[#This Row],[Dato]])),Kreditvækst[[#All],[Dato]:[Udlån/BNP (pct. af BNP)]],2,FALSE)-1)*100,NA()),NA())</f>
        <v>5.9630242622405349</v>
      </c>
      <c r="F68" s="4">
        <f>IFERROR((Kreditvækst[[#This Row],[Udlån til erhverv (mia. kr.)]]/VLOOKUP(DATE(YEAR(Kreditvækst[[#This Row],[Dato]])-1,MONTH(Kreditvækst[[#This Row],[Dato]])+1,1)-1,Kreditvækst[[Dato]:[Udlån til erhverv (mia. kr.)]],3,FALSE)-1)*100,NA())</f>
        <v>17.820149460734669</v>
      </c>
      <c r="G68" s="4">
        <f>IFERROR((Kreditvækst[[#This Row],[Udlån til husholdninger (mia. kr.)]]/VLOOKUP(DATE(YEAR(Kreditvækst[[#This Row],[Dato]])-1,MONTH(Kreditvækst[[#This Row],[Dato]])+1,1)-1,Kreditvækst[[Dato]:[Udlån til husholdninger (mia. kr.)]],4,FALSE)-1)*100,NA())</f>
        <v>14.092338784060399</v>
      </c>
    </row>
    <row r="69" spans="1:7" hidden="1" x14ac:dyDescent="0.25">
      <c r="A69" s="3">
        <v>31259</v>
      </c>
      <c r="B69" s="4"/>
      <c r="C69" s="4">
        <v>192.69665814278594</v>
      </c>
      <c r="D69" s="4">
        <v>425.85327566038859</v>
      </c>
      <c r="E69" s="4"/>
      <c r="F69" s="4">
        <f>IFERROR((Kreditvækst[[#This Row],[Udlån til erhverv (mia. kr.)]]/VLOOKUP(DATE(YEAR(Kreditvækst[[#This Row],[Dato]])-1,MONTH(Kreditvækst[[#This Row],[Dato]])+1,1)-1,Kreditvækst[[Dato]:[Udlån til erhverv (mia. kr.)]],3,FALSE)-1)*100,NA())</f>
        <v>16.957741595778675</v>
      </c>
      <c r="G69" s="4">
        <f>IFERROR((Kreditvækst[[#This Row],[Udlån til husholdninger (mia. kr.)]]/VLOOKUP(DATE(YEAR(Kreditvækst[[#This Row],[Dato]])-1,MONTH(Kreditvækst[[#This Row],[Dato]])+1,1)-1,Kreditvækst[[Dato]:[Udlån til husholdninger (mia. kr.)]],4,FALSE)-1)*100,NA())</f>
        <v>13.141662447210912</v>
      </c>
    </row>
    <row r="70" spans="1:7" hidden="1" x14ac:dyDescent="0.25">
      <c r="A70" s="3">
        <v>31290</v>
      </c>
      <c r="B70" s="4"/>
      <c r="C70" s="4">
        <v>195.82478354997284</v>
      </c>
      <c r="D70" s="4">
        <v>431.51735868796186</v>
      </c>
      <c r="E70" s="4"/>
      <c r="F70" s="4">
        <f>IFERROR((Kreditvækst[[#This Row],[Udlån til erhverv (mia. kr.)]]/VLOOKUP(DATE(YEAR(Kreditvækst[[#This Row],[Dato]])-1,MONTH(Kreditvækst[[#This Row],[Dato]])+1,1)-1,Kreditvækst[[Dato]:[Udlån til erhverv (mia. kr.)]],3,FALSE)-1)*100,NA())</f>
        <v>17.452989808302988</v>
      </c>
      <c r="G70" s="4">
        <f>IFERROR((Kreditvækst[[#This Row],[Udlån til husholdninger (mia. kr.)]]/VLOOKUP(DATE(YEAR(Kreditvækst[[#This Row],[Dato]])-1,MONTH(Kreditvækst[[#This Row],[Dato]])+1,1)-1,Kreditvækst[[Dato]:[Udlån til husholdninger (mia. kr.)]],4,FALSE)-1)*100,NA())</f>
        <v>13.168664760810112</v>
      </c>
    </row>
    <row r="71" spans="1:7" x14ac:dyDescent="0.25">
      <c r="A71" s="3">
        <v>31320</v>
      </c>
      <c r="B71" s="4">
        <v>118.74686929034782</v>
      </c>
      <c r="C71" s="4">
        <v>199.44325931942393</v>
      </c>
      <c r="D71" s="4">
        <v>440.3922459397229</v>
      </c>
      <c r="E71" s="4">
        <f>IF(ISNUMBER(Kreditvækst[[#This Row],[Udlån/BNP (pct. af BNP)]]),IFERROR((Kreditvækst[[#This Row],[Udlån/BNP (pct. af BNP)]]/VLOOKUP(DATE(YEAR(Kreditvækst[[#This Row],[Dato]])-1,MONTH(Kreditvækst[[#This Row],[Dato]]),DAY(Kreditvækst[[#This Row],[Dato]])),Kreditvækst[[#All],[Dato]:[Udlån/BNP (pct. af BNP)]],2,FALSE)-1)*100,NA()),NA())</f>
        <v>6.311042082862639</v>
      </c>
      <c r="F71" s="4">
        <f>IFERROR((Kreditvækst[[#This Row],[Udlån til erhverv (mia. kr.)]]/VLOOKUP(DATE(YEAR(Kreditvækst[[#This Row],[Dato]])-1,MONTH(Kreditvækst[[#This Row],[Dato]])+1,1)-1,Kreditvækst[[Dato]:[Udlån til erhverv (mia. kr.)]],3,FALSE)-1)*100,NA())</f>
        <v>17.752342914364029</v>
      </c>
      <c r="G71" s="4">
        <f>IFERROR((Kreditvækst[[#This Row],[Udlån til husholdninger (mia. kr.)]]/VLOOKUP(DATE(YEAR(Kreditvækst[[#This Row],[Dato]])-1,MONTH(Kreditvækst[[#This Row],[Dato]])+1,1)-1,Kreditvækst[[Dato]:[Udlån til husholdninger (mia. kr.)]],4,FALSE)-1)*100,NA())</f>
        <v>13.778205706067936</v>
      </c>
    </row>
    <row r="72" spans="1:7" hidden="1" x14ac:dyDescent="0.25">
      <c r="A72" s="3">
        <v>31351</v>
      </c>
      <c r="B72" s="4"/>
      <c r="C72" s="4">
        <v>204.55553157830713</v>
      </c>
      <c r="D72" s="4">
        <v>444.71909894150792</v>
      </c>
      <c r="E72" s="4"/>
      <c r="F72" s="4">
        <f>IFERROR((Kreditvækst[[#This Row],[Udlån til erhverv (mia. kr.)]]/VLOOKUP(DATE(YEAR(Kreditvækst[[#This Row],[Dato]])-1,MONTH(Kreditvækst[[#This Row],[Dato]])+1,1)-1,Kreditvækst[[Dato]:[Udlån til erhverv (mia. kr.)]],3,FALSE)-1)*100,NA())</f>
        <v>18.868145845313066</v>
      </c>
      <c r="G72" s="4">
        <f>IFERROR((Kreditvækst[[#This Row],[Udlån til husholdninger (mia. kr.)]]/VLOOKUP(DATE(YEAR(Kreditvækst[[#This Row],[Dato]])-1,MONTH(Kreditvækst[[#This Row],[Dato]])+1,1)-1,Kreditvækst[[Dato]:[Udlån til husholdninger (mia. kr.)]],4,FALSE)-1)*100,NA())</f>
        <v>14.980465791706576</v>
      </c>
    </row>
    <row r="73" spans="1:7" hidden="1" x14ac:dyDescent="0.25">
      <c r="A73" s="3">
        <v>31381</v>
      </c>
      <c r="B73" s="4"/>
      <c r="C73" s="4">
        <v>213.47389256177723</v>
      </c>
      <c r="D73" s="4">
        <v>453.98180374455819</v>
      </c>
      <c r="E73" s="4"/>
      <c r="F73" s="4">
        <f>IFERROR((Kreditvækst[[#This Row],[Udlån til erhverv (mia. kr.)]]/VLOOKUP(DATE(YEAR(Kreditvækst[[#This Row],[Dato]])-1,MONTH(Kreditvækst[[#This Row],[Dato]])+1,1)-1,Kreditvækst[[Dato]:[Udlån til erhverv (mia. kr.)]],3,FALSE)-1)*100,NA())</f>
        <v>21.508195769784024</v>
      </c>
      <c r="G73" s="4">
        <f>IFERROR((Kreditvækst[[#This Row],[Udlån til husholdninger (mia. kr.)]]/VLOOKUP(DATE(YEAR(Kreditvækst[[#This Row],[Dato]])-1,MONTH(Kreditvækst[[#This Row],[Dato]])+1,1)-1,Kreditvækst[[Dato]:[Udlån til husholdninger (mia. kr.)]],4,FALSE)-1)*100,NA())</f>
        <v>17.023432472550649</v>
      </c>
    </row>
    <row r="74" spans="1:7" x14ac:dyDescent="0.25">
      <c r="A74" s="3">
        <v>31412</v>
      </c>
      <c r="B74" s="4">
        <v>127.04753502894303</v>
      </c>
      <c r="C74" s="4">
        <v>226.77757074748973</v>
      </c>
      <c r="D74" s="4">
        <v>472.04658042846887</v>
      </c>
      <c r="E74" s="4">
        <f>IF(ISNUMBER(Kreditvækst[[#This Row],[Udlån/BNP (pct. af BNP)]]),IFERROR((Kreditvækst[[#This Row],[Udlån/BNP (pct. af BNP)]]/VLOOKUP(DATE(YEAR(Kreditvækst[[#This Row],[Dato]])-1,MONTH(Kreditvækst[[#This Row],[Dato]]),DAY(Kreditvækst[[#This Row],[Dato]])),Kreditvækst[[#All],[Dato]:[Udlån/BNP (pct. af BNP)]],2,FALSE)-1)*100,NA()),NA())</f>
        <v>11.929306531425187</v>
      </c>
      <c r="F74" s="4">
        <f>IFERROR((Kreditvækst[[#This Row],[Udlån til erhverv (mia. kr.)]]/VLOOKUP(DATE(YEAR(Kreditvækst[[#This Row],[Dato]])-1,MONTH(Kreditvækst[[#This Row],[Dato]])+1,1)-1,Kreditvækst[[Dato]:[Udlån til erhverv (mia. kr.)]],3,FALSE)-1)*100,NA())</f>
        <v>25.653082646704274</v>
      </c>
      <c r="G74" s="4">
        <f>IFERROR((Kreditvækst[[#This Row],[Udlån til husholdninger (mia. kr.)]]/VLOOKUP(DATE(YEAR(Kreditvækst[[#This Row],[Dato]])-1,MONTH(Kreditvækst[[#This Row],[Dato]])+1,1)-1,Kreditvækst[[Dato]:[Udlån til husholdninger (mia. kr.)]],4,FALSE)-1)*100,NA())</f>
        <v>19.258282452935639</v>
      </c>
    </row>
    <row r="75" spans="1:7" hidden="1" x14ac:dyDescent="0.25">
      <c r="A75" s="3">
        <v>31443</v>
      </c>
      <c r="B75" s="4"/>
      <c r="C75" s="4">
        <v>228.62110928074515</v>
      </c>
      <c r="D75" s="4">
        <v>470.25904193755866</v>
      </c>
      <c r="E75" s="4"/>
      <c r="F75" s="4">
        <f>IFERROR((Kreditvækst[[#This Row],[Udlån til erhverv (mia. kr.)]]/VLOOKUP(DATE(YEAR(Kreditvækst[[#This Row],[Dato]])-1,MONTH(Kreditvækst[[#This Row],[Dato]])+1,1)-1,Kreditvækst[[Dato]:[Udlån til erhverv (mia. kr.)]],3,FALSE)-1)*100,NA())</f>
        <v>26.411381844279134</v>
      </c>
      <c r="G75" s="4">
        <f>IFERROR((Kreditvækst[[#This Row],[Udlån til husholdninger (mia. kr.)]]/VLOOKUP(DATE(YEAR(Kreditvækst[[#This Row],[Dato]])-1,MONTH(Kreditvækst[[#This Row],[Dato]])+1,1)-1,Kreditvækst[[Dato]:[Udlån til husholdninger (mia. kr.)]],4,FALSE)-1)*100,NA())</f>
        <v>19.004913311316972</v>
      </c>
    </row>
    <row r="76" spans="1:7" hidden="1" x14ac:dyDescent="0.25">
      <c r="A76" s="3">
        <v>31471</v>
      </c>
      <c r="B76" s="4"/>
      <c r="C76" s="4">
        <v>232.92978196612438</v>
      </c>
      <c r="D76" s="4">
        <v>478.73072629065587</v>
      </c>
      <c r="E76" s="4"/>
      <c r="F76" s="4">
        <f>IFERROR((Kreditvækst[[#This Row],[Udlån til erhverv (mia. kr.)]]/VLOOKUP(DATE(YEAR(Kreditvækst[[#This Row],[Dato]])-1,MONTH(Kreditvækst[[#This Row],[Dato]])+1,1)-1,Kreditvækst[[Dato]:[Udlån til erhverv (mia. kr.)]],3,FALSE)-1)*100,NA())</f>
        <v>27.391037068290913</v>
      </c>
      <c r="G76" s="4">
        <f>IFERROR((Kreditvækst[[#This Row],[Udlån til husholdninger (mia. kr.)]]/VLOOKUP(DATE(YEAR(Kreditvækst[[#This Row],[Dato]])-1,MONTH(Kreditvækst[[#This Row],[Dato]])+1,1)-1,Kreditvækst[[Dato]:[Udlån til husholdninger (mia. kr.)]],4,FALSE)-1)*100,NA())</f>
        <v>19.446172755973599</v>
      </c>
    </row>
    <row r="77" spans="1:7" x14ac:dyDescent="0.25">
      <c r="A77" s="3">
        <v>31502</v>
      </c>
      <c r="B77" s="4">
        <v>129.20057663571032</v>
      </c>
      <c r="C77" s="4">
        <v>237.91826503360807</v>
      </c>
      <c r="D77" s="4">
        <v>491.2452834406306</v>
      </c>
      <c r="E77" s="4">
        <f>IF(ISNUMBER(Kreditvækst[[#This Row],[Udlån/BNP (pct. af BNP)]]),IFERROR((Kreditvækst[[#This Row],[Udlån/BNP (pct. af BNP)]]/VLOOKUP(DATE(YEAR(Kreditvækst[[#This Row],[Dato]])-1,MONTH(Kreditvækst[[#This Row],[Dato]]),DAY(Kreditvækst[[#This Row],[Dato]])),Kreditvækst[[#All],[Dato]:[Udlån/BNP (pct. af BNP)]],2,FALSE)-1)*100,NA()),NA())</f>
        <v>12.234773202657845</v>
      </c>
      <c r="F77" s="4">
        <f>IFERROR((Kreditvækst[[#This Row],[Udlån til erhverv (mia. kr.)]]/VLOOKUP(DATE(YEAR(Kreditvækst[[#This Row],[Dato]])-1,MONTH(Kreditvækst[[#This Row],[Dato]])+1,1)-1,Kreditvækst[[Dato]:[Udlån til erhverv (mia. kr.)]],3,FALSE)-1)*100,NA())</f>
        <v>28.172218566552544</v>
      </c>
      <c r="G77" s="4">
        <f>IFERROR((Kreditvækst[[#This Row],[Udlån til husholdninger (mia. kr.)]]/VLOOKUP(DATE(YEAR(Kreditvækst[[#This Row],[Dato]])-1,MONTH(Kreditvækst[[#This Row],[Dato]])+1,1)-1,Kreditvækst[[Dato]:[Udlån til husholdninger (mia. kr.)]],4,FALSE)-1)*100,NA())</f>
        <v>19.814799414924899</v>
      </c>
    </row>
    <row r="78" spans="1:7" hidden="1" x14ac:dyDescent="0.25">
      <c r="A78" s="3">
        <v>31532</v>
      </c>
      <c r="B78" s="4"/>
      <c r="C78" s="4">
        <v>243.73128647723536</v>
      </c>
      <c r="D78" s="4">
        <v>494.00730415669869</v>
      </c>
      <c r="E78" s="4"/>
      <c r="F78" s="4">
        <f>IFERROR((Kreditvækst[[#This Row],[Udlån til erhverv (mia. kr.)]]/VLOOKUP(DATE(YEAR(Kreditvækst[[#This Row],[Dato]])-1,MONTH(Kreditvækst[[#This Row],[Dato]])+1,1)-1,Kreditvækst[[Dato]:[Udlån til erhverv (mia. kr.)]],3,FALSE)-1)*100,NA())</f>
        <v>30.273817290096904</v>
      </c>
      <c r="G78" s="4">
        <f>IFERROR((Kreditvækst[[#This Row],[Udlån til husholdninger (mia. kr.)]]/VLOOKUP(DATE(YEAR(Kreditvækst[[#This Row],[Dato]])-1,MONTH(Kreditvækst[[#This Row],[Dato]])+1,1)-1,Kreditvækst[[Dato]:[Udlån til husholdninger (mia. kr.)]],4,FALSE)-1)*100,NA())</f>
        <v>19.57147303043396</v>
      </c>
    </row>
    <row r="79" spans="1:7" hidden="1" x14ac:dyDescent="0.25">
      <c r="A79" s="3">
        <v>31563</v>
      </c>
      <c r="B79" s="4"/>
      <c r="C79" s="4">
        <v>245.93760810104382</v>
      </c>
      <c r="D79" s="4">
        <v>499.58153783576205</v>
      </c>
      <c r="E79" s="4"/>
      <c r="F79" s="4">
        <f>IFERROR((Kreditvækst[[#This Row],[Udlån til erhverv (mia. kr.)]]/VLOOKUP(DATE(YEAR(Kreditvækst[[#This Row],[Dato]])-1,MONTH(Kreditvækst[[#This Row],[Dato]])+1,1)-1,Kreditvækst[[Dato]:[Udlån til erhverv (mia. kr.)]],3,FALSE)-1)*100,NA())</f>
        <v>29.782963158235432</v>
      </c>
      <c r="G79" s="4">
        <f>IFERROR((Kreditvækst[[#This Row],[Udlån til husholdninger (mia. kr.)]]/VLOOKUP(DATE(YEAR(Kreditvækst[[#This Row],[Dato]])-1,MONTH(Kreditvækst[[#This Row],[Dato]])+1,1)-1,Kreditvækst[[Dato]:[Udlån til husholdninger (mia. kr.)]],4,FALSE)-1)*100,NA())</f>
        <v>19.4869641758048</v>
      </c>
    </row>
    <row r="80" spans="1:7" x14ac:dyDescent="0.25">
      <c r="A80" s="3">
        <v>31593</v>
      </c>
      <c r="B80" s="4">
        <v>133.53128512424774</v>
      </c>
      <c r="C80" s="4">
        <v>255.57260526982384</v>
      </c>
      <c r="D80" s="4">
        <v>516.57285074497599</v>
      </c>
      <c r="E80" s="4">
        <f>IF(ISNUMBER(Kreditvækst[[#This Row],[Udlån/BNP (pct. af BNP)]]),IFERROR((Kreditvækst[[#This Row],[Udlån/BNP (pct. af BNP)]]/VLOOKUP(DATE(YEAR(Kreditvækst[[#This Row],[Dato]])-1,MONTH(Kreditvækst[[#This Row],[Dato]]),DAY(Kreditvækst[[#This Row],[Dato]])),Kreditvækst[[#All],[Dato]:[Udlån/BNP (pct. af BNP)]],2,FALSE)-1)*100,NA()),NA())</f>
        <v>13.103278683377152</v>
      </c>
      <c r="F80" s="4">
        <f>IFERROR((Kreditvækst[[#This Row],[Udlån til erhverv (mia. kr.)]]/VLOOKUP(DATE(YEAR(Kreditvækst[[#This Row],[Dato]])-1,MONTH(Kreditvækst[[#This Row],[Dato]])+1,1)-1,Kreditvækst[[Dato]:[Udlån til erhverv (mia. kr.)]],3,FALSE)-1)*100,NA())</f>
        <v>32.15449881463266</v>
      </c>
      <c r="G80" s="4">
        <f>IFERROR((Kreditvækst[[#This Row],[Udlån til husholdninger (mia. kr.)]]/VLOOKUP(DATE(YEAR(Kreditvækst[[#This Row],[Dato]])-1,MONTH(Kreditvækst[[#This Row],[Dato]])+1,1)-1,Kreditvækst[[Dato]:[Udlån til husholdninger (mia. kr.)]],4,FALSE)-1)*100,NA())</f>
        <v>20.208882120259798</v>
      </c>
    </row>
    <row r="81" spans="1:7" hidden="1" x14ac:dyDescent="0.25">
      <c r="A81" s="3">
        <v>31624</v>
      </c>
      <c r="B81" s="4"/>
      <c r="C81" s="4">
        <v>252.92391180469036</v>
      </c>
      <c r="D81" s="4">
        <v>518.39507497235945</v>
      </c>
      <c r="E81" s="4"/>
      <c r="F81" s="4">
        <f>IFERROR((Kreditvækst[[#This Row],[Udlån til erhverv (mia. kr.)]]/VLOOKUP(DATE(YEAR(Kreditvækst[[#This Row],[Dato]])-1,MONTH(Kreditvækst[[#This Row],[Dato]])+1,1)-1,Kreditvækst[[Dato]:[Udlån til erhverv (mia. kr.)]],3,FALSE)-1)*100,NA())</f>
        <v>31.254954934027324</v>
      </c>
      <c r="G81" s="4">
        <f>IFERROR((Kreditvækst[[#This Row],[Udlån til husholdninger (mia. kr.)]]/VLOOKUP(DATE(YEAR(Kreditvækst[[#This Row],[Dato]])-1,MONTH(Kreditvækst[[#This Row],[Dato]])+1,1)-1,Kreditvækst[[Dato]:[Udlån til husholdninger (mia. kr.)]],4,FALSE)-1)*100,NA())</f>
        <v>21.730911701562562</v>
      </c>
    </row>
    <row r="82" spans="1:7" hidden="1" x14ac:dyDescent="0.25">
      <c r="A82" s="3">
        <v>31655</v>
      </c>
      <c r="B82" s="4"/>
      <c r="C82" s="4">
        <v>252.81217570484736</v>
      </c>
      <c r="D82" s="4">
        <v>527.25957773144228</v>
      </c>
      <c r="E82" s="4"/>
      <c r="F82" s="4">
        <f>IFERROR((Kreditvækst[[#This Row],[Udlån til erhverv (mia. kr.)]]/VLOOKUP(DATE(YEAR(Kreditvækst[[#This Row],[Dato]])-1,MONTH(Kreditvækst[[#This Row],[Dato]])+1,1)-1,Kreditvækst[[Dato]:[Udlån til erhverv (mia. kr.)]],3,FALSE)-1)*100,NA())</f>
        <v>29.101215444638463</v>
      </c>
      <c r="G82" s="4">
        <f>IFERROR((Kreditvækst[[#This Row],[Udlån til husholdninger (mia. kr.)]]/VLOOKUP(DATE(YEAR(Kreditvækst[[#This Row],[Dato]])-1,MONTH(Kreditvækst[[#This Row],[Dato]])+1,1)-1,Kreditvækst[[Dato]:[Udlån til husholdninger (mia. kr.)]],4,FALSE)-1)*100,NA())</f>
        <v>22.18733896003322</v>
      </c>
    </row>
    <row r="83" spans="1:7" x14ac:dyDescent="0.25">
      <c r="A83" s="3">
        <v>31685</v>
      </c>
      <c r="B83" s="4">
        <v>135.16897238477335</v>
      </c>
      <c r="C83" s="4">
        <v>255.3108599581802</v>
      </c>
      <c r="D83" s="4">
        <v>541.07790095575854</v>
      </c>
      <c r="E83" s="4">
        <f>IF(ISNUMBER(Kreditvækst[[#This Row],[Udlån/BNP (pct. af BNP)]]),IFERROR((Kreditvækst[[#This Row],[Udlån/BNP (pct. af BNP)]]/VLOOKUP(DATE(YEAR(Kreditvækst[[#This Row],[Dato]])-1,MONTH(Kreditvækst[[#This Row],[Dato]]),DAY(Kreditvækst[[#This Row],[Dato]])),Kreditvækst[[#All],[Dato]:[Udlån/BNP (pct. af BNP)]],2,FALSE)-1)*100,NA()),NA())</f>
        <v>13.829504047194607</v>
      </c>
      <c r="F83" s="4">
        <f>IFERROR((Kreditvækst[[#This Row],[Udlån til erhverv (mia. kr.)]]/VLOOKUP(DATE(YEAR(Kreditvækst[[#This Row],[Dato]])-1,MONTH(Kreditvækst[[#This Row],[Dato]])+1,1)-1,Kreditvækst[[Dato]:[Udlån til erhverv (mia. kr.)]],3,FALSE)-1)*100,NA())</f>
        <v>28.011776797770828</v>
      </c>
      <c r="G83" s="4">
        <f>IFERROR((Kreditvækst[[#This Row],[Udlån til husholdninger (mia. kr.)]]/VLOOKUP(DATE(YEAR(Kreditvækst[[#This Row],[Dato]])-1,MONTH(Kreditvækst[[#This Row],[Dato]])+1,1)-1,Kreditvækst[[Dato]:[Udlån til husholdninger (mia. kr.)]],4,FALSE)-1)*100,NA())</f>
        <v>22.862722026630912</v>
      </c>
    </row>
    <row r="84" spans="1:7" hidden="1" x14ac:dyDescent="0.25">
      <c r="A84" s="3">
        <v>31716</v>
      </c>
      <c r="B84" s="4"/>
      <c r="C84" s="4">
        <v>259.61829788113494</v>
      </c>
      <c r="D84" s="4">
        <v>539.67442195169338</v>
      </c>
      <c r="E84" s="4"/>
      <c r="F84" s="4">
        <f>IFERROR((Kreditvækst[[#This Row],[Udlån til erhverv (mia. kr.)]]/VLOOKUP(DATE(YEAR(Kreditvækst[[#This Row],[Dato]])-1,MONTH(Kreditvækst[[#This Row],[Dato]])+1,1)-1,Kreditvækst[[Dato]:[Udlån til erhverv (mia. kr.)]],3,FALSE)-1)*100,NA())</f>
        <v>26.918248496129713</v>
      </c>
      <c r="G84" s="4">
        <f>IFERROR((Kreditvækst[[#This Row],[Udlån til husholdninger (mia. kr.)]]/VLOOKUP(DATE(YEAR(Kreditvækst[[#This Row],[Dato]])-1,MONTH(Kreditvækst[[#This Row],[Dato]])+1,1)-1,Kreditvækst[[Dato]:[Udlån til husholdninger (mia. kr.)]],4,FALSE)-1)*100,NA())</f>
        <v>21.351752878658026</v>
      </c>
    </row>
    <row r="85" spans="1:7" hidden="1" x14ac:dyDescent="0.25">
      <c r="A85" s="3">
        <v>31746</v>
      </c>
      <c r="B85" s="4"/>
      <c r="C85" s="4">
        <v>264.08403884431664</v>
      </c>
      <c r="D85" s="4">
        <v>542.46626819320772</v>
      </c>
      <c r="E85" s="4"/>
      <c r="F85" s="4">
        <f>IFERROR((Kreditvækst[[#This Row],[Udlån til erhverv (mia. kr.)]]/VLOOKUP(DATE(YEAR(Kreditvækst[[#This Row],[Dato]])-1,MONTH(Kreditvækst[[#This Row],[Dato]])+1,1)-1,Kreditvækst[[Dato]:[Udlån til erhverv (mia. kr.)]],3,FALSE)-1)*100,NA())</f>
        <v>23.707885622544378</v>
      </c>
      <c r="G85" s="4">
        <f>IFERROR((Kreditvækst[[#This Row],[Udlån til husholdninger (mia. kr.)]]/VLOOKUP(DATE(YEAR(Kreditvækst[[#This Row],[Dato]])-1,MONTH(Kreditvækst[[#This Row],[Dato]])+1,1)-1,Kreditvækst[[Dato]:[Udlån til husholdninger (mia. kr.)]],4,FALSE)-1)*100,NA())</f>
        <v>19.490751329416067</v>
      </c>
    </row>
    <row r="86" spans="1:7" x14ac:dyDescent="0.25">
      <c r="A86" s="3">
        <v>31777</v>
      </c>
      <c r="B86" s="4">
        <v>140.27299686717092</v>
      </c>
      <c r="C86" s="4">
        <v>274.88794473367238</v>
      </c>
      <c r="D86" s="4">
        <v>560.39543741939019</v>
      </c>
      <c r="E86" s="4">
        <f>IF(ISNUMBER(Kreditvækst[[#This Row],[Udlån/BNP (pct. af BNP)]]),IFERROR((Kreditvækst[[#This Row],[Udlån/BNP (pct. af BNP)]]/VLOOKUP(DATE(YEAR(Kreditvækst[[#This Row],[Dato]])-1,MONTH(Kreditvækst[[#This Row],[Dato]]),DAY(Kreditvækst[[#This Row],[Dato]])),Kreditvækst[[#All],[Dato]:[Udlån/BNP (pct. af BNP)]],2,FALSE)-1)*100,NA()),NA())</f>
        <v>10.409853158673998</v>
      </c>
      <c r="F86" s="4">
        <f>IFERROR((Kreditvækst[[#This Row],[Udlån til erhverv (mia. kr.)]]/VLOOKUP(DATE(YEAR(Kreditvækst[[#This Row],[Dato]])-1,MONTH(Kreditvækst[[#This Row],[Dato]])+1,1)-1,Kreditvækst[[Dato]:[Udlån til erhverv (mia. kr.)]],3,FALSE)-1)*100,NA())</f>
        <v>21.214784966433985</v>
      </c>
      <c r="G86" s="4">
        <f>IFERROR((Kreditvækst[[#This Row],[Udlån til husholdninger (mia. kr.)]]/VLOOKUP(DATE(YEAR(Kreditvækst[[#This Row],[Dato]])-1,MONTH(Kreditvækst[[#This Row],[Dato]])+1,1)-1,Kreditvækst[[Dato]:[Udlån til husholdninger (mia. kr.)]],4,FALSE)-1)*100,NA())</f>
        <v>18.716131130688108</v>
      </c>
    </row>
    <row r="87" spans="1:7" hidden="1" x14ac:dyDescent="0.25">
      <c r="A87" s="3">
        <v>31808</v>
      </c>
      <c r="B87" s="4"/>
      <c r="C87" s="4">
        <v>268.43643805228021</v>
      </c>
      <c r="D87" s="4">
        <v>554.08551520369588</v>
      </c>
      <c r="E87" s="4"/>
      <c r="F87" s="4">
        <f>IFERROR((Kreditvækst[[#This Row],[Udlån til erhverv (mia. kr.)]]/VLOOKUP(DATE(YEAR(Kreditvækst[[#This Row],[Dato]])-1,MONTH(Kreditvækst[[#This Row],[Dato]])+1,1)-1,Kreditvækst[[Dato]:[Udlån til erhverv (mia. kr.)]],3,FALSE)-1)*100,NA())</f>
        <v>17.41542104173859</v>
      </c>
      <c r="G87" s="4">
        <f>IFERROR((Kreditvækst[[#This Row],[Udlån til husholdninger (mia. kr.)]]/VLOOKUP(DATE(YEAR(Kreditvækst[[#This Row],[Dato]])-1,MONTH(Kreditvækst[[#This Row],[Dato]])+1,1)-1,Kreditvækst[[Dato]:[Udlån til husholdninger (mia. kr.)]],4,FALSE)-1)*100,NA())</f>
        <v>17.825595212535596</v>
      </c>
    </row>
    <row r="88" spans="1:7" hidden="1" x14ac:dyDescent="0.25">
      <c r="A88" s="3">
        <v>31836</v>
      </c>
      <c r="B88" s="4"/>
      <c r="C88" s="4">
        <v>269.23101195223569</v>
      </c>
      <c r="D88" s="4">
        <v>558.34686021972425</v>
      </c>
      <c r="E88" s="4"/>
      <c r="F88" s="4">
        <f>IFERROR((Kreditvækst[[#This Row],[Udlån til erhverv (mia. kr.)]]/VLOOKUP(DATE(YEAR(Kreditvækst[[#This Row],[Dato]])-1,MONTH(Kreditvækst[[#This Row],[Dato]])+1,1)-1,Kreditvækst[[Dato]:[Udlån til erhverv (mia. kr.)]],3,FALSE)-1)*100,NA())</f>
        <v>15.584623692040678</v>
      </c>
      <c r="G88" s="4">
        <f>IFERROR((Kreditvækst[[#This Row],[Udlån til husholdninger (mia. kr.)]]/VLOOKUP(DATE(YEAR(Kreditvækst[[#This Row],[Dato]])-1,MONTH(Kreditvækst[[#This Row],[Dato]])+1,1)-1,Kreditvækst[[Dato]:[Udlån til husholdninger (mia. kr.)]],4,FALSE)-1)*100,NA())</f>
        <v>16.630671389312578</v>
      </c>
    </row>
    <row r="89" spans="1:7" x14ac:dyDescent="0.25">
      <c r="A89" s="3">
        <v>31867</v>
      </c>
      <c r="B89" s="4">
        <v>140.67385079412077</v>
      </c>
      <c r="C89" s="4">
        <v>275.4520976082174</v>
      </c>
      <c r="D89" s="4">
        <v>568.84430246322438</v>
      </c>
      <c r="E89" s="4">
        <f>IF(ISNUMBER(Kreditvækst[[#This Row],[Udlån/BNP (pct. af BNP)]]),IFERROR((Kreditvækst[[#This Row],[Udlån/BNP (pct. af BNP)]]/VLOOKUP(DATE(YEAR(Kreditvækst[[#This Row],[Dato]])-1,MONTH(Kreditvækst[[#This Row],[Dato]]),DAY(Kreditvækst[[#This Row],[Dato]])),Kreditvækst[[#All],[Dato]:[Udlån/BNP (pct. af BNP)]],2,FALSE)-1)*100,NA()),NA())</f>
        <v>8.8802035232088183</v>
      </c>
      <c r="F89" s="4">
        <f>IFERROR((Kreditvækst[[#This Row],[Udlån til erhverv (mia. kr.)]]/VLOOKUP(DATE(YEAR(Kreditvækst[[#This Row],[Dato]])-1,MONTH(Kreditvækst[[#This Row],[Dato]])+1,1)-1,Kreditvækst[[Dato]:[Udlån til erhverv (mia. kr.)]],3,FALSE)-1)*100,NA())</f>
        <v>15.77593572704783</v>
      </c>
      <c r="G89" s="4">
        <f>IFERROR((Kreditvækst[[#This Row],[Udlån til husholdninger (mia. kr.)]]/VLOOKUP(DATE(YEAR(Kreditvækst[[#This Row],[Dato]])-1,MONTH(Kreditvækst[[#This Row],[Dato]])+1,1)-1,Kreditvækst[[Dato]:[Udlån til husholdninger (mia. kr.)]],4,FALSE)-1)*100,NA())</f>
        <v>15.796389632303098</v>
      </c>
    </row>
    <row r="90" spans="1:7" hidden="1" x14ac:dyDescent="0.25">
      <c r="A90" s="3">
        <v>31897</v>
      </c>
      <c r="B90" s="4"/>
      <c r="C90" s="4">
        <v>277.37583511892848</v>
      </c>
      <c r="D90" s="4">
        <v>566.87173988980214</v>
      </c>
      <c r="E90" s="4"/>
      <c r="F90" s="4">
        <f>IFERROR((Kreditvækst[[#This Row],[Udlån til erhverv (mia. kr.)]]/VLOOKUP(DATE(YEAR(Kreditvækst[[#This Row],[Dato]])-1,MONTH(Kreditvækst[[#This Row],[Dato]])+1,1)-1,Kreditvækst[[Dato]:[Udlån til erhverv (mia. kr.)]],3,FALSE)-1)*100,NA())</f>
        <v>13.803951527099301</v>
      </c>
      <c r="G90" s="4">
        <f>IFERROR((Kreditvækst[[#This Row],[Udlån til husholdninger (mia. kr.)]]/VLOOKUP(DATE(YEAR(Kreditvækst[[#This Row],[Dato]])-1,MONTH(Kreditvækst[[#This Row],[Dato]])+1,1)-1,Kreditvækst[[Dato]:[Udlån til husholdninger (mia. kr.)]],4,FALSE)-1)*100,NA())</f>
        <v>14.749667691146296</v>
      </c>
    </row>
    <row r="91" spans="1:7" hidden="1" x14ac:dyDescent="0.25">
      <c r="A91" s="3">
        <v>31928</v>
      </c>
      <c r="B91" s="4"/>
      <c r="C91" s="4">
        <v>281.21846615973067</v>
      </c>
      <c r="D91" s="4">
        <v>567.3646526180795</v>
      </c>
      <c r="E91" s="4"/>
      <c r="F91" s="4">
        <f>IFERROR((Kreditvækst[[#This Row],[Udlån til erhverv (mia. kr.)]]/VLOOKUP(DATE(YEAR(Kreditvækst[[#This Row],[Dato]])-1,MONTH(Kreditvækst[[#This Row],[Dato]])+1,1)-1,Kreditvækst[[Dato]:[Udlån til erhverv (mia. kr.)]],3,FALSE)-1)*100,NA())</f>
        <v>14.345450592571286</v>
      </c>
      <c r="G91" s="4">
        <f>IFERROR((Kreditvækst[[#This Row],[Udlån til husholdninger (mia. kr.)]]/VLOOKUP(DATE(YEAR(Kreditvækst[[#This Row],[Dato]])-1,MONTH(Kreditvækst[[#This Row],[Dato]])+1,1)-1,Kreditvækst[[Dato]:[Udlån til husholdninger (mia. kr.)]],4,FALSE)-1)*100,NA())</f>
        <v>13.567978327614094</v>
      </c>
    </row>
    <row r="92" spans="1:7" x14ac:dyDescent="0.25">
      <c r="A92" s="3">
        <v>31958</v>
      </c>
      <c r="B92" s="4">
        <v>143.68650596462672</v>
      </c>
      <c r="C92" s="4">
        <v>290.60838539403511</v>
      </c>
      <c r="D92" s="4">
        <v>582.92674203252511</v>
      </c>
      <c r="E92" s="4">
        <f>IF(ISNUMBER(Kreditvækst[[#This Row],[Udlån/BNP (pct. af BNP)]]),IFERROR((Kreditvækst[[#This Row],[Udlån/BNP (pct. af BNP)]]/VLOOKUP(DATE(YEAR(Kreditvækst[[#This Row],[Dato]])-1,MONTH(Kreditvækst[[#This Row],[Dato]]),DAY(Kreditvækst[[#This Row],[Dato]])),Kreditvækst[[#All],[Dato]:[Udlån/BNP (pct. af BNP)]],2,FALSE)-1)*100,NA()),NA())</f>
        <v>7.6051247697719537</v>
      </c>
      <c r="F92" s="4">
        <f>IFERROR((Kreditvækst[[#This Row],[Udlån til erhverv (mia. kr.)]]/VLOOKUP(DATE(YEAR(Kreditvækst[[#This Row],[Dato]])-1,MONTH(Kreditvækst[[#This Row],[Dato]])+1,1)-1,Kreditvækst[[Dato]:[Udlån til erhverv (mia. kr.)]],3,FALSE)-1)*100,NA())</f>
        <v>13.708738496139606</v>
      </c>
      <c r="G92" s="4">
        <f>IFERROR((Kreditvækst[[#This Row],[Udlån til husholdninger (mia. kr.)]]/VLOOKUP(DATE(YEAR(Kreditvækst[[#This Row],[Dato]])-1,MONTH(Kreditvækst[[#This Row],[Dato]])+1,1)-1,Kreditvækst[[Dato]:[Udlån til husholdninger (mia. kr.)]],4,FALSE)-1)*100,NA())</f>
        <v>12.845021024983572</v>
      </c>
    </row>
    <row r="93" spans="1:7" hidden="1" x14ac:dyDescent="0.25">
      <c r="A93" s="3">
        <v>31989</v>
      </c>
      <c r="B93" s="4"/>
      <c r="C93" s="4">
        <v>287.76543298081276</v>
      </c>
      <c r="D93" s="4">
        <v>575.83258425638576</v>
      </c>
      <c r="E93" s="4"/>
      <c r="F93" s="4">
        <f>IFERROR((Kreditvækst[[#This Row],[Udlån til erhverv (mia. kr.)]]/VLOOKUP(DATE(YEAR(Kreditvækst[[#This Row],[Dato]])-1,MONTH(Kreditvækst[[#This Row],[Dato]])+1,1)-1,Kreditvækst[[Dato]:[Udlån til erhverv (mia. kr.)]],3,FALSE)-1)*100,NA())</f>
        <v>13.775495139038995</v>
      </c>
      <c r="G93" s="4">
        <f>IFERROR((Kreditvækst[[#This Row],[Udlån til husholdninger (mia. kr.)]]/VLOOKUP(DATE(YEAR(Kreditvækst[[#This Row],[Dato]])-1,MONTH(Kreditvækst[[#This Row],[Dato]])+1,1)-1,Kreditvækst[[Dato]:[Udlån til husholdninger (mia. kr.)]],4,FALSE)-1)*100,NA())</f>
        <v>11.079871715040657</v>
      </c>
    </row>
    <row r="94" spans="1:7" hidden="1" x14ac:dyDescent="0.25">
      <c r="A94" s="3">
        <v>32020</v>
      </c>
      <c r="B94" s="4"/>
      <c r="C94" s="4">
        <v>290.39613678684668</v>
      </c>
      <c r="D94" s="4">
        <v>582.97203539885049</v>
      </c>
      <c r="E94" s="4"/>
      <c r="F94" s="4">
        <f>IFERROR((Kreditvækst[[#This Row],[Udlån til erhverv (mia. kr.)]]/VLOOKUP(DATE(YEAR(Kreditvækst[[#This Row],[Dato]])-1,MONTH(Kreditvækst[[#This Row],[Dato]])+1,1)-1,Kreditvækst[[Dato]:[Udlån til erhverv (mia. kr.)]],3,FALSE)-1)*100,NA())</f>
        <v>14.866357198665048</v>
      </c>
      <c r="G94" s="4">
        <f>IFERROR((Kreditvækst[[#This Row],[Udlån til husholdninger (mia. kr.)]]/VLOOKUP(DATE(YEAR(Kreditvækst[[#This Row],[Dato]])-1,MONTH(Kreditvækst[[#This Row],[Dato]])+1,1)-1,Kreditvækst[[Dato]:[Udlån til husholdninger (mia. kr.)]],4,FALSE)-1)*100,NA())</f>
        <v>10.566419278169125</v>
      </c>
    </row>
    <row r="95" spans="1:7" x14ac:dyDescent="0.25">
      <c r="A95" s="3">
        <v>32050</v>
      </c>
      <c r="B95" s="4">
        <v>145.19726587327878</v>
      </c>
      <c r="C95" s="4">
        <v>296.02294887620451</v>
      </c>
      <c r="D95" s="4">
        <v>596.52472074108459</v>
      </c>
      <c r="E95" s="4">
        <f>IF(ISNUMBER(Kreditvækst[[#This Row],[Udlån/BNP (pct. af BNP)]]),IFERROR((Kreditvækst[[#This Row],[Udlån/BNP (pct. af BNP)]]/VLOOKUP(DATE(YEAR(Kreditvækst[[#This Row],[Dato]])-1,MONTH(Kreditvækst[[#This Row],[Dato]]),DAY(Kreditvækst[[#This Row],[Dato]])),Kreditvækst[[#All],[Dato]:[Udlån/BNP (pct. af BNP)]],2,FALSE)-1)*100,NA()),NA())</f>
        <v>7.4190794762860168</v>
      </c>
      <c r="F95" s="4">
        <f>IFERROR((Kreditvækst[[#This Row],[Udlån til erhverv (mia. kr.)]]/VLOOKUP(DATE(YEAR(Kreditvækst[[#This Row],[Dato]])-1,MONTH(Kreditvækst[[#This Row],[Dato]])+1,1)-1,Kreditvækst[[Dato]:[Udlån til erhverv (mia. kr.)]],3,FALSE)-1)*100,NA())</f>
        <v>15.946085851848579</v>
      </c>
      <c r="G95" s="4">
        <f>IFERROR((Kreditvækst[[#This Row],[Udlån til husholdninger (mia. kr.)]]/VLOOKUP(DATE(YEAR(Kreditvækst[[#This Row],[Dato]])-1,MONTH(Kreditvækst[[#This Row],[Dato]])+1,1)-1,Kreditvækst[[Dato]:[Udlån til husholdninger (mia. kr.)]],4,FALSE)-1)*100,NA())</f>
        <v>10.247474474079411</v>
      </c>
    </row>
    <row r="96" spans="1:7" hidden="1" x14ac:dyDescent="0.25">
      <c r="A96" s="3">
        <v>32081</v>
      </c>
      <c r="B96" s="4"/>
      <c r="C96" s="4">
        <v>300.76374571250722</v>
      </c>
      <c r="D96" s="4">
        <v>593.36244050102857</v>
      </c>
      <c r="E96" s="4"/>
      <c r="F96" s="4">
        <f>IFERROR((Kreditvækst[[#This Row],[Udlån til erhverv (mia. kr.)]]/VLOOKUP(DATE(YEAR(Kreditvækst[[#This Row],[Dato]])-1,MONTH(Kreditvækst[[#This Row],[Dato]])+1,1)-1,Kreditvækst[[Dato]:[Udlån til erhverv (mia. kr.)]],3,FALSE)-1)*100,NA())</f>
        <v>15.848439099701107</v>
      </c>
      <c r="G96" s="4">
        <f>IFERROR((Kreditvækst[[#This Row],[Udlån til husholdninger (mia. kr.)]]/VLOOKUP(DATE(YEAR(Kreditvækst[[#This Row],[Dato]])-1,MONTH(Kreditvækst[[#This Row],[Dato]])+1,1)-1,Kreditvækst[[Dato]:[Udlån til husholdninger (mia. kr.)]],4,FALSE)-1)*100,NA())</f>
        <v>9.9482236632924668</v>
      </c>
    </row>
    <row r="97" spans="1:7" hidden="1" x14ac:dyDescent="0.25">
      <c r="A97" s="3">
        <v>32111</v>
      </c>
      <c r="B97" s="4"/>
      <c r="C97" s="4">
        <v>307.85086029219593</v>
      </c>
      <c r="D97" s="4">
        <v>596.59541583464249</v>
      </c>
      <c r="E97" s="4"/>
      <c r="F97" s="4">
        <f>IFERROR((Kreditvækst[[#This Row],[Udlån til erhverv (mia. kr.)]]/VLOOKUP(DATE(YEAR(Kreditvækst[[#This Row],[Dato]])-1,MONTH(Kreditvækst[[#This Row],[Dato]])+1,1)-1,Kreditvækst[[Dato]:[Udlån til erhverv (mia. kr.)]],3,FALSE)-1)*100,NA())</f>
        <v>16.573065770809727</v>
      </c>
      <c r="G97" s="4">
        <f>IFERROR((Kreditvækst[[#This Row],[Udlån til husholdninger (mia. kr.)]]/VLOOKUP(DATE(YEAR(Kreditvækst[[#This Row],[Dato]])-1,MONTH(Kreditvækst[[#This Row],[Dato]])+1,1)-1,Kreditvækst[[Dato]:[Udlån til husholdninger (mia. kr.)]],4,FALSE)-1)*100,NA())</f>
        <v>9.9783435054354044</v>
      </c>
    </row>
    <row r="98" spans="1:7" x14ac:dyDescent="0.25">
      <c r="A98" s="3">
        <v>32142</v>
      </c>
      <c r="B98" s="4">
        <v>150.17182107469935</v>
      </c>
      <c r="C98" s="4">
        <v>322.85573507964193</v>
      </c>
      <c r="D98" s="4">
        <v>610.47563187603532</v>
      </c>
      <c r="E98" s="4">
        <f>IF(ISNUMBER(Kreditvækst[[#This Row],[Udlån/BNP (pct. af BNP)]]),IFERROR((Kreditvækst[[#This Row],[Udlån/BNP (pct. af BNP)]]/VLOOKUP(DATE(YEAR(Kreditvækst[[#This Row],[Dato]])-1,MONTH(Kreditvækst[[#This Row],[Dato]]),DAY(Kreditvækst[[#This Row],[Dato]])),Kreditvækst[[#All],[Dato]:[Udlån/BNP (pct. af BNP)]],2,FALSE)-1)*100,NA()),NA())</f>
        <v>7.0568280628537261</v>
      </c>
      <c r="F98" s="4">
        <f>IFERROR((Kreditvækst[[#This Row],[Udlån til erhverv (mia. kr.)]]/VLOOKUP(DATE(YEAR(Kreditvækst[[#This Row],[Dato]])-1,MONTH(Kreditvækst[[#This Row],[Dato]])+1,1)-1,Kreditvækst[[Dato]:[Udlån til erhverv (mia. kr.)]],3,FALSE)-1)*100,NA())</f>
        <v>17.449943245944667</v>
      </c>
      <c r="G98" s="4">
        <f>IFERROR((Kreditvækst[[#This Row],[Udlån til husholdninger (mia. kr.)]]/VLOOKUP(DATE(YEAR(Kreditvækst[[#This Row],[Dato]])-1,MONTH(Kreditvækst[[#This Row],[Dato]])+1,1)-1,Kreditvækst[[Dato]:[Udlån til husholdninger (mia. kr.)]],4,FALSE)-1)*100,NA())</f>
        <v>8.9365814053132588</v>
      </c>
    </row>
    <row r="99" spans="1:7" hidden="1" x14ac:dyDescent="0.25">
      <c r="A99" s="3">
        <v>32173</v>
      </c>
      <c r="B99" s="4"/>
      <c r="C99" s="4">
        <v>320.46806300175172</v>
      </c>
      <c r="D99" s="4">
        <v>601.56213729697947</v>
      </c>
      <c r="E99" s="4"/>
      <c r="F99" s="4">
        <f>IFERROR((Kreditvækst[[#This Row],[Udlån til erhverv (mia. kr.)]]/VLOOKUP(DATE(YEAR(Kreditvækst[[#This Row],[Dato]])-1,MONTH(Kreditvækst[[#This Row],[Dato]])+1,1)-1,Kreditvækst[[Dato]:[Udlån til erhverv (mia. kr.)]],3,FALSE)-1)*100,NA())</f>
        <v>19.383219851597765</v>
      </c>
      <c r="G99" s="4">
        <f>IFERROR((Kreditvækst[[#This Row],[Udlån til husholdninger (mia. kr.)]]/VLOOKUP(DATE(YEAR(Kreditvækst[[#This Row],[Dato]])-1,MONTH(Kreditvækst[[#This Row],[Dato]])+1,1)-1,Kreditvækst[[Dato]:[Udlån til husholdninger (mia. kr.)]],4,FALSE)-1)*100,NA())</f>
        <v>8.5684647568940555</v>
      </c>
    </row>
    <row r="100" spans="1:7" hidden="1" x14ac:dyDescent="0.25">
      <c r="A100" s="3">
        <v>32202</v>
      </c>
      <c r="B100" s="4"/>
      <c r="C100" s="4">
        <v>318.94221622521013</v>
      </c>
      <c r="D100" s="4">
        <v>606.31469647973199</v>
      </c>
      <c r="E100" s="4"/>
      <c r="F100" s="4">
        <f>IFERROR((Kreditvækst[[#This Row],[Udlån til erhverv (mia. kr.)]]/VLOOKUP(DATE(YEAR(Kreditvækst[[#This Row],[Dato]])-1,MONTH(Kreditvækst[[#This Row],[Dato]])+1,1)-1,Kreditvækst[[Dato]:[Udlån til erhverv (mia. kr.)]],3,FALSE)-1)*100,NA())</f>
        <v>18.464144940997262</v>
      </c>
      <c r="G100" s="4">
        <f>IFERROR((Kreditvækst[[#This Row],[Udlån til husholdninger (mia. kr.)]]/VLOOKUP(DATE(YEAR(Kreditvækst[[#This Row],[Dato]])-1,MONTH(Kreditvækst[[#This Row],[Dato]])+1,1)-1,Kreditvækst[[Dato]:[Udlån til husholdninger (mia. kr.)]],4,FALSE)-1)*100,NA())</f>
        <v>8.5910461180226161</v>
      </c>
    </row>
    <row r="101" spans="1:7" x14ac:dyDescent="0.25">
      <c r="A101" s="3">
        <v>32233</v>
      </c>
      <c r="B101" s="4">
        <v>148.96809713752731</v>
      </c>
      <c r="C101" s="4">
        <v>324.89554634846797</v>
      </c>
      <c r="D101" s="4">
        <v>617.02118301162079</v>
      </c>
      <c r="E101" s="4">
        <f>IF(ISNUMBER(Kreditvækst[[#This Row],[Udlån/BNP (pct. af BNP)]]),IFERROR((Kreditvækst[[#This Row],[Udlån/BNP (pct. af BNP)]]/VLOOKUP(DATE(YEAR(Kreditvækst[[#This Row],[Dato]])-1,MONTH(Kreditvækst[[#This Row],[Dato]]),DAY(Kreditvækst[[#This Row],[Dato]])),Kreditvækst[[#All],[Dato]:[Udlån/BNP (pct. af BNP)]],2,FALSE)-1)*100,NA()),NA())</f>
        <v>5.8960825317459609</v>
      </c>
      <c r="F101" s="4">
        <f>IFERROR((Kreditvækst[[#This Row],[Udlån til erhverv (mia. kr.)]]/VLOOKUP(DATE(YEAR(Kreditvækst[[#This Row],[Dato]])-1,MONTH(Kreditvækst[[#This Row],[Dato]])+1,1)-1,Kreditvækst[[Dato]:[Udlån til erhverv (mia. kr.)]],3,FALSE)-1)*100,NA())</f>
        <v>17.949926382690062</v>
      </c>
      <c r="G101" s="4">
        <f>IFERROR((Kreditvækst[[#This Row],[Udlån til husholdninger (mia. kr.)]]/VLOOKUP(DATE(YEAR(Kreditvækst[[#This Row],[Dato]])-1,MONTH(Kreditvækst[[#This Row],[Dato]])+1,1)-1,Kreditvækst[[Dato]:[Udlån til husholdninger (mia. kr.)]],4,FALSE)-1)*100,NA())</f>
        <v>8.4692560582534817</v>
      </c>
    </row>
    <row r="102" spans="1:7" hidden="1" x14ac:dyDescent="0.25">
      <c r="A102" s="3">
        <v>32263</v>
      </c>
      <c r="B102" s="4"/>
      <c r="C102" s="4">
        <v>325.6485951229173</v>
      </c>
      <c r="D102" s="4">
        <v>614.13839289714633</v>
      </c>
      <c r="E102" s="4"/>
      <c r="F102" s="4">
        <f>IFERROR((Kreditvækst[[#This Row],[Udlån til erhverv (mia. kr.)]]/VLOOKUP(DATE(YEAR(Kreditvækst[[#This Row],[Dato]])-1,MONTH(Kreditvækst[[#This Row],[Dato]])+1,1)-1,Kreditvækst[[Dato]:[Udlån til erhverv (mia. kr.)]],3,FALSE)-1)*100,NA())</f>
        <v>17.403376174889651</v>
      </c>
      <c r="G102" s="4">
        <f>IFERROR((Kreditvækst[[#This Row],[Udlån til husholdninger (mia. kr.)]]/VLOOKUP(DATE(YEAR(Kreditvækst[[#This Row],[Dato]])-1,MONTH(Kreditvækst[[#This Row],[Dato]])+1,1)-1,Kreditvækst[[Dato]:[Udlån til husholdninger (mia. kr.)]],4,FALSE)-1)*100,NA())</f>
        <v>8.3381565319401219</v>
      </c>
    </row>
    <row r="103" spans="1:7" hidden="1" x14ac:dyDescent="0.25">
      <c r="A103" s="3">
        <v>32294</v>
      </c>
      <c r="B103" s="4"/>
      <c r="C103" s="4">
        <v>326.36072511484775</v>
      </c>
      <c r="D103" s="4">
        <v>612.65683258885042</v>
      </c>
      <c r="E103" s="4"/>
      <c r="F103" s="4">
        <f>IFERROR((Kreditvækst[[#This Row],[Udlån til erhverv (mia. kr.)]]/VLOOKUP(DATE(YEAR(Kreditvækst[[#This Row],[Dato]])-1,MONTH(Kreditvækst[[#This Row],[Dato]])+1,1)-1,Kreditvækst[[Dato]:[Udlån til erhverv (mia. kr.)]],3,FALSE)-1)*100,NA())</f>
        <v>16.052380759902341</v>
      </c>
      <c r="G103" s="4">
        <f>IFERROR((Kreditvækst[[#This Row],[Udlån til husholdninger (mia. kr.)]]/VLOOKUP(DATE(YEAR(Kreditvækst[[#This Row],[Dato]])-1,MONTH(Kreditvækst[[#This Row],[Dato]])+1,1)-1,Kreditvækst[[Dato]:[Udlån til husholdninger (mia. kr.)]],4,FALSE)-1)*100,NA())</f>
        <v>7.9829047794521824</v>
      </c>
    </row>
    <row r="104" spans="1:7" x14ac:dyDescent="0.25">
      <c r="A104" s="3">
        <v>32324</v>
      </c>
      <c r="B104" s="4">
        <v>150.86739521289698</v>
      </c>
      <c r="C104" s="4">
        <v>336.9405691344175</v>
      </c>
      <c r="D104" s="4">
        <v>622.71839139827</v>
      </c>
      <c r="E104" s="4">
        <f>IF(ISNUMBER(Kreditvækst[[#This Row],[Udlån/BNP (pct. af BNP)]]),IFERROR((Kreditvækst[[#This Row],[Udlån/BNP (pct. af BNP)]]/VLOOKUP(DATE(YEAR(Kreditvækst[[#This Row],[Dato]])-1,MONTH(Kreditvækst[[#This Row],[Dato]]),DAY(Kreditvækst[[#This Row],[Dato]])),Kreditvækst[[#All],[Dato]:[Udlån/BNP (pct. af BNP)]],2,FALSE)-1)*100,NA()),NA())</f>
        <v>4.9976086481204218</v>
      </c>
      <c r="F104" s="4">
        <f>IFERROR((Kreditvækst[[#This Row],[Udlån til erhverv (mia. kr.)]]/VLOOKUP(DATE(YEAR(Kreditvækst[[#This Row],[Dato]])-1,MONTH(Kreditvækst[[#This Row],[Dato]])+1,1)-1,Kreditvækst[[Dato]:[Udlån til erhverv (mia. kr.)]],3,FALSE)-1)*100,NA())</f>
        <v>15.943168218480942</v>
      </c>
      <c r="G104" s="4">
        <f>IFERROR((Kreditvækst[[#This Row],[Udlån til husholdninger (mia. kr.)]]/VLOOKUP(DATE(YEAR(Kreditvækst[[#This Row],[Dato]])-1,MONTH(Kreditvækst[[#This Row],[Dato]])+1,1)-1,Kreditvækst[[Dato]:[Udlån til husholdninger (mia. kr.)]],4,FALSE)-1)*100,NA())</f>
        <v>6.8261835487253508</v>
      </c>
    </row>
    <row r="105" spans="1:7" hidden="1" x14ac:dyDescent="0.25">
      <c r="A105" s="3">
        <v>32355</v>
      </c>
      <c r="B105" s="4"/>
      <c r="C105" s="4">
        <v>340.82338277570972</v>
      </c>
      <c r="D105" s="4">
        <v>616.90509576018451</v>
      </c>
      <c r="E105" s="4"/>
      <c r="F105" s="4">
        <f>IFERROR((Kreditvækst[[#This Row],[Udlån til erhverv (mia. kr.)]]/VLOOKUP(DATE(YEAR(Kreditvækst[[#This Row],[Dato]])-1,MONTH(Kreditvækst[[#This Row],[Dato]])+1,1)-1,Kreditvækst[[Dato]:[Udlån til erhverv (mia. kr.)]],3,FALSE)-1)*100,NA())</f>
        <v>18.437916342243476</v>
      </c>
      <c r="G105" s="4">
        <f>IFERROR((Kreditvækst[[#This Row],[Udlån til husholdninger (mia. kr.)]]/VLOOKUP(DATE(YEAR(Kreditvækst[[#This Row],[Dato]])-1,MONTH(Kreditvækst[[#This Row],[Dato]])+1,1)-1,Kreditvækst[[Dato]:[Udlån til husholdninger (mia. kr.)]],4,FALSE)-1)*100,NA())</f>
        <v>7.1327174992777964</v>
      </c>
    </row>
    <row r="106" spans="1:7" hidden="1" x14ac:dyDescent="0.25">
      <c r="A106" s="3">
        <v>32386</v>
      </c>
      <c r="B106" s="4"/>
      <c r="C106" s="4">
        <v>341.18200733379058</v>
      </c>
      <c r="D106" s="4">
        <v>621.60565176452485</v>
      </c>
      <c r="E106" s="4"/>
      <c r="F106" s="4">
        <f>IFERROR((Kreditvækst[[#This Row],[Udlån til erhverv (mia. kr.)]]/VLOOKUP(DATE(YEAR(Kreditvækst[[#This Row],[Dato]])-1,MONTH(Kreditvækst[[#This Row],[Dato]])+1,1)-1,Kreditvækst[[Dato]:[Udlån til erhverv (mia. kr.)]],3,FALSE)-1)*100,NA())</f>
        <v>17.488480084093251</v>
      </c>
      <c r="G106" s="4">
        <f>IFERROR((Kreditvækst[[#This Row],[Udlån til husholdninger (mia. kr.)]]/VLOOKUP(DATE(YEAR(Kreditvækst[[#This Row],[Dato]])-1,MONTH(Kreditvækst[[#This Row],[Dato]])+1,1)-1,Kreditvækst[[Dato]:[Udlån til husholdninger (mia. kr.)]],4,FALSE)-1)*100,NA())</f>
        <v>6.6270102200086667</v>
      </c>
    </row>
    <row r="107" spans="1:7" x14ac:dyDescent="0.25">
      <c r="A107" s="3">
        <v>32416</v>
      </c>
      <c r="B107" s="4">
        <v>152.09725017143521</v>
      </c>
      <c r="C107" s="4">
        <v>345.79162623915113</v>
      </c>
      <c r="D107" s="4">
        <v>630.66513655224708</v>
      </c>
      <c r="E107" s="4">
        <f>IF(ISNUMBER(Kreditvækst[[#This Row],[Udlån/BNP (pct. af BNP)]]),IFERROR((Kreditvækst[[#This Row],[Udlån/BNP (pct. af BNP)]]/VLOOKUP(DATE(YEAR(Kreditvækst[[#This Row],[Dato]])-1,MONTH(Kreditvækst[[#This Row],[Dato]]),DAY(Kreditvækst[[#This Row],[Dato]])),Kreditvækst[[#All],[Dato]:[Udlån/BNP (pct. af BNP)]],2,FALSE)-1)*100,NA()),NA())</f>
        <v>4.7521447849978138</v>
      </c>
      <c r="F107" s="4">
        <f>IFERROR((Kreditvækst[[#This Row],[Udlån til erhverv (mia. kr.)]]/VLOOKUP(DATE(YEAR(Kreditvækst[[#This Row],[Dato]])-1,MONTH(Kreditvækst[[#This Row],[Dato]])+1,1)-1,Kreditvækst[[Dato]:[Udlån til erhverv (mia. kr.)]],3,FALSE)-1)*100,NA())</f>
        <v>16.81243888417572</v>
      </c>
      <c r="G107" s="4">
        <f>IFERROR((Kreditvækst[[#This Row],[Udlån til husholdninger (mia. kr.)]]/VLOOKUP(DATE(YEAR(Kreditvækst[[#This Row],[Dato]])-1,MONTH(Kreditvækst[[#This Row],[Dato]])+1,1)-1,Kreditvækst[[Dato]:[Udlån til husholdninger (mia. kr.)]],4,FALSE)-1)*100,NA())</f>
        <v>5.7232189419993418</v>
      </c>
    </row>
    <row r="108" spans="1:7" hidden="1" x14ac:dyDescent="0.25">
      <c r="A108" s="3">
        <v>32447</v>
      </c>
      <c r="B108" s="4"/>
      <c r="C108" s="4">
        <v>355.89878147536558</v>
      </c>
      <c r="D108" s="4">
        <v>621.60726760515536</v>
      </c>
      <c r="E108" s="4"/>
      <c r="F108" s="4">
        <f>IFERROR((Kreditvækst[[#This Row],[Udlån til erhverv (mia. kr.)]]/VLOOKUP(DATE(YEAR(Kreditvækst[[#This Row],[Dato]])-1,MONTH(Kreditvækst[[#This Row],[Dato]])+1,1)-1,Kreditvækst[[Dato]:[Udlån til erhverv (mia. kr.)]],3,FALSE)-1)*100,NA())</f>
        <v>18.331676124143172</v>
      </c>
      <c r="G108" s="4">
        <f>IFERROR((Kreditvækst[[#This Row],[Udlån til husholdninger (mia. kr.)]]/VLOOKUP(DATE(YEAR(Kreditvækst[[#This Row],[Dato]])-1,MONTH(Kreditvækst[[#This Row],[Dato]])+1,1)-1,Kreditvækst[[Dato]:[Udlån til husholdninger (mia. kr.)]],4,FALSE)-1)*100,NA())</f>
        <v>4.7601306008309585</v>
      </c>
    </row>
    <row r="109" spans="1:7" hidden="1" x14ac:dyDescent="0.25">
      <c r="A109" s="3">
        <v>32477</v>
      </c>
      <c r="B109" s="4"/>
      <c r="C109" s="4">
        <v>360.90253236116212</v>
      </c>
      <c r="D109" s="4">
        <v>620.84626764552138</v>
      </c>
      <c r="E109" s="4"/>
      <c r="F109" s="4">
        <f>IFERROR((Kreditvækst[[#This Row],[Udlån til erhverv (mia. kr.)]]/VLOOKUP(DATE(YEAR(Kreditvækst[[#This Row],[Dato]])-1,MONTH(Kreditvækst[[#This Row],[Dato]])+1,1)-1,Kreditvækst[[Dato]:[Udlån til erhverv (mia. kr.)]],3,FALSE)-1)*100,NA())</f>
        <v>17.232913371953007</v>
      </c>
      <c r="G109" s="4">
        <f>IFERROR((Kreditvækst[[#This Row],[Udlån til husholdninger (mia. kr.)]]/VLOOKUP(DATE(YEAR(Kreditvækst[[#This Row],[Dato]])-1,MONTH(Kreditvækst[[#This Row],[Dato]])+1,1)-1,Kreditvækst[[Dato]:[Udlån til husholdninger (mia. kr.)]],4,FALSE)-1)*100,NA())</f>
        <v>4.0648739777780163</v>
      </c>
    </row>
    <row r="110" spans="1:7" x14ac:dyDescent="0.25">
      <c r="A110" s="3">
        <v>32508</v>
      </c>
      <c r="B110" s="4">
        <v>156.63945762986432</v>
      </c>
      <c r="C110" s="4">
        <v>375.19115421960396</v>
      </c>
      <c r="D110" s="4">
        <v>633.65017329021703</v>
      </c>
      <c r="E110" s="4">
        <f>IF(ISNUMBER(Kreditvækst[[#This Row],[Udlån/BNP (pct. af BNP)]]),IFERROR((Kreditvækst[[#This Row],[Udlån/BNP (pct. af BNP)]]/VLOOKUP(DATE(YEAR(Kreditvækst[[#This Row],[Dato]])-1,MONTH(Kreditvækst[[#This Row],[Dato]]),DAY(Kreditvækst[[#This Row],[Dato]])),Kreditvækst[[#All],[Dato]:[Udlån/BNP (pct. af BNP)]],2,FALSE)-1)*100,NA()),NA())</f>
        <v>4.3068243488555646</v>
      </c>
      <c r="F110" s="4">
        <f>IFERROR((Kreditvækst[[#This Row],[Udlån til erhverv (mia. kr.)]]/VLOOKUP(DATE(YEAR(Kreditvækst[[#This Row],[Dato]])-1,MONTH(Kreditvækst[[#This Row],[Dato]])+1,1)-1,Kreditvækst[[Dato]:[Udlån til erhverv (mia. kr.)]],3,FALSE)-1)*100,NA())</f>
        <v>16.210156256648787</v>
      </c>
      <c r="G110" s="4">
        <f>IFERROR((Kreditvækst[[#This Row],[Udlån til husholdninger (mia. kr.)]]/VLOOKUP(DATE(YEAR(Kreditvækst[[#This Row],[Dato]])-1,MONTH(Kreditvækst[[#This Row],[Dato]])+1,1)-1,Kreditvækst[[Dato]:[Udlån til husholdninger (mia. kr.)]],4,FALSE)-1)*100,NA())</f>
        <v>3.79614520287479</v>
      </c>
    </row>
    <row r="111" spans="1:7" hidden="1" x14ac:dyDescent="0.25">
      <c r="A111" s="3">
        <v>32539</v>
      </c>
      <c r="B111" s="4"/>
      <c r="C111" s="4">
        <v>370.51362953386433</v>
      </c>
      <c r="D111" s="4">
        <v>619.81936695029594</v>
      </c>
      <c r="E111" s="4"/>
      <c r="F111" s="4">
        <f>IFERROR((Kreditvækst[[#This Row],[Udlån til erhverv (mia. kr.)]]/VLOOKUP(DATE(YEAR(Kreditvækst[[#This Row],[Dato]])-1,MONTH(Kreditvækst[[#This Row],[Dato]])+1,1)-1,Kreditvækst[[Dato]:[Udlån til erhverv (mia. kr.)]],3,FALSE)-1)*100,NA())</f>
        <v>15.616397485399048</v>
      </c>
      <c r="G111" s="4">
        <f>IFERROR((Kreditvækst[[#This Row],[Udlån til husholdninger (mia. kr.)]]/VLOOKUP(DATE(YEAR(Kreditvækst[[#This Row],[Dato]])-1,MONTH(Kreditvækst[[#This Row],[Dato]])+1,1)-1,Kreditvækst[[Dato]:[Udlån til husholdninger (mia. kr.)]],4,FALSE)-1)*100,NA())</f>
        <v>3.034969876154836</v>
      </c>
    </row>
    <row r="112" spans="1:7" hidden="1" x14ac:dyDescent="0.25">
      <c r="A112" s="3">
        <v>32567</v>
      </c>
      <c r="B112" s="4"/>
      <c r="C112" s="4">
        <v>373.69147228034331</v>
      </c>
      <c r="D112" s="4">
        <v>624.48562244653624</v>
      </c>
      <c r="E112" s="4"/>
      <c r="F112" s="4">
        <f>IFERROR((Kreditvækst[[#This Row],[Udlån til erhverv (mia. kr.)]]/VLOOKUP(DATE(YEAR(Kreditvækst[[#This Row],[Dato]])-1,MONTH(Kreditvækst[[#This Row],[Dato]])+1,1)-1,Kreditvækst[[Dato]:[Udlån til erhverv (mia. kr.)]],3,FALSE)-1)*100,NA())</f>
        <v>17.165885627531317</v>
      </c>
      <c r="G112" s="4">
        <f>IFERROR((Kreditvækst[[#This Row],[Udlån til husholdninger (mia. kr.)]]/VLOOKUP(DATE(YEAR(Kreditvækst[[#This Row],[Dato]])-1,MONTH(Kreditvækst[[#This Row],[Dato]])+1,1)-1,Kreditvækst[[Dato]:[Udlån til husholdninger (mia. kr.)]],4,FALSE)-1)*100,NA())</f>
        <v>2.9969463172020649</v>
      </c>
    </row>
    <row r="113" spans="1:7" x14ac:dyDescent="0.25">
      <c r="A113" s="3">
        <v>32598</v>
      </c>
      <c r="B113" s="4">
        <v>154.89923924500738</v>
      </c>
      <c r="C113" s="4">
        <v>376.96409768580588</v>
      </c>
      <c r="D113" s="4">
        <v>635.8194131160601</v>
      </c>
      <c r="E113" s="4">
        <f>IF(ISNUMBER(Kreditvækst[[#This Row],[Udlån/BNP (pct. af BNP)]]),IFERROR((Kreditvækst[[#This Row],[Udlån/BNP (pct. af BNP)]]/VLOOKUP(DATE(YEAR(Kreditvækst[[#This Row],[Dato]])-1,MONTH(Kreditvækst[[#This Row],[Dato]]),DAY(Kreditvækst[[#This Row],[Dato]])),Kreditvækst[[#All],[Dato]:[Udlån/BNP (pct. af BNP)]],2,FALSE)-1)*100,NA()),NA())</f>
        <v>3.9814847752297267</v>
      </c>
      <c r="F113" s="4">
        <f>IFERROR((Kreditvækst[[#This Row],[Udlån til erhverv (mia. kr.)]]/VLOOKUP(DATE(YEAR(Kreditvækst[[#This Row],[Dato]])-1,MONTH(Kreditvækst[[#This Row],[Dato]])+1,1)-1,Kreditvækst[[Dato]:[Udlån til erhverv (mia. kr.)]],3,FALSE)-1)*100,NA())</f>
        <v>16.026243487342718</v>
      </c>
      <c r="G113" s="4">
        <f>IFERROR((Kreditvækst[[#This Row],[Udlån til husholdninger (mia. kr.)]]/VLOOKUP(DATE(YEAR(Kreditvækst[[#This Row],[Dato]])-1,MONTH(Kreditvækst[[#This Row],[Dato]])+1,1)-1,Kreditvækst[[Dato]:[Udlån til husholdninger (mia. kr.)]],4,FALSE)-1)*100,NA())</f>
        <v>3.0466101686634106</v>
      </c>
    </row>
    <row r="114" spans="1:7" hidden="1" x14ac:dyDescent="0.25">
      <c r="A114" s="3">
        <v>32628</v>
      </c>
      <c r="B114" s="4"/>
      <c r="C114" s="4">
        <v>378.12629724368958</v>
      </c>
      <c r="D114" s="4">
        <v>630.05240399791819</v>
      </c>
      <c r="E114" s="4"/>
      <c r="F114" s="4">
        <f>IFERROR((Kreditvækst[[#This Row],[Udlån til erhverv (mia. kr.)]]/VLOOKUP(DATE(YEAR(Kreditvækst[[#This Row],[Dato]])-1,MONTH(Kreditvækst[[#This Row],[Dato]])+1,1)-1,Kreditvækst[[Dato]:[Udlån til erhverv (mia. kr.)]],3,FALSE)-1)*100,NA())</f>
        <v>16.114825276910636</v>
      </c>
      <c r="G114" s="4">
        <f>IFERROR((Kreditvækst[[#This Row],[Udlån til husholdninger (mia. kr.)]]/VLOOKUP(DATE(YEAR(Kreditvækst[[#This Row],[Dato]])-1,MONTH(Kreditvækst[[#This Row],[Dato]])+1,1)-1,Kreditvækst[[Dato]:[Udlån til husholdninger (mia. kr.)]],4,FALSE)-1)*100,NA())</f>
        <v>2.5912744236195495</v>
      </c>
    </row>
    <row r="115" spans="1:7" hidden="1" x14ac:dyDescent="0.25">
      <c r="A115" s="3">
        <v>32659</v>
      </c>
      <c r="B115" s="4"/>
      <c r="C115" s="4">
        <v>380.54754868825034</v>
      </c>
      <c r="D115" s="4">
        <v>629.51871091632484</v>
      </c>
      <c r="E115" s="4"/>
      <c r="F115" s="4">
        <f>IFERROR((Kreditvækst[[#This Row],[Udlån til erhverv (mia. kr.)]]/VLOOKUP(DATE(YEAR(Kreditvækst[[#This Row],[Dato]])-1,MONTH(Kreditvækst[[#This Row],[Dato]])+1,1)-1,Kreditvækst[[Dato]:[Udlån til erhverv (mia. kr.)]],3,FALSE)-1)*100,NA())</f>
        <v>16.60335310087757</v>
      </c>
      <c r="G115" s="4">
        <f>IFERROR((Kreditvækst[[#This Row],[Udlån til husholdninger (mia. kr.)]]/VLOOKUP(DATE(YEAR(Kreditvækst[[#This Row],[Dato]])-1,MONTH(Kreditvækst[[#This Row],[Dato]])+1,1)-1,Kreditvækst[[Dato]:[Udlån til husholdninger (mia. kr.)]],4,FALSE)-1)*100,NA())</f>
        <v>2.7522550032164972</v>
      </c>
    </row>
    <row r="116" spans="1:7" x14ac:dyDescent="0.25">
      <c r="A116" s="3">
        <v>32689</v>
      </c>
      <c r="B116" s="4">
        <v>155.73134834948758</v>
      </c>
      <c r="C116" s="4">
        <v>387.28454933358069</v>
      </c>
      <c r="D116" s="4">
        <v>643.36330757747146</v>
      </c>
      <c r="E116" s="4">
        <f>IF(ISNUMBER(Kreditvækst[[#This Row],[Udlån/BNP (pct. af BNP)]]),IFERROR((Kreditvækst[[#This Row],[Udlån/BNP (pct. af BNP)]]/VLOOKUP(DATE(YEAR(Kreditvækst[[#This Row],[Dato]])-1,MONTH(Kreditvækst[[#This Row],[Dato]]),DAY(Kreditvækst[[#This Row],[Dato]])),Kreditvækst[[#All],[Dato]:[Udlån/BNP (pct. af BNP)]],2,FALSE)-1)*100,NA()),NA())</f>
        <v>3.2239922547392164</v>
      </c>
      <c r="F116" s="4">
        <f>IFERROR((Kreditvækst[[#This Row],[Udlån til erhverv (mia. kr.)]]/VLOOKUP(DATE(YEAR(Kreditvækst[[#This Row],[Dato]])-1,MONTH(Kreditvækst[[#This Row],[Dato]])+1,1)-1,Kreditvækst[[Dato]:[Udlån til erhverv (mia. kr.)]],3,FALSE)-1)*100,NA())</f>
        <v>14.941501502325538</v>
      </c>
      <c r="G116" s="4">
        <f>IFERROR((Kreditvækst[[#This Row],[Udlån til husholdninger (mia. kr.)]]/VLOOKUP(DATE(YEAR(Kreditvækst[[#This Row],[Dato]])-1,MONTH(Kreditvækst[[#This Row],[Dato]])+1,1)-1,Kreditvækst[[Dato]:[Udlån til husholdninger (mia. kr.)]],4,FALSE)-1)*100,NA())</f>
        <v>3.3152892967950987</v>
      </c>
    </row>
    <row r="117" spans="1:7" hidden="1" x14ac:dyDescent="0.25">
      <c r="A117" s="3">
        <v>32720</v>
      </c>
      <c r="B117" s="4"/>
      <c r="C117" s="4">
        <v>382.66889615185141</v>
      </c>
      <c r="D117" s="4">
        <v>633.7909067508275</v>
      </c>
      <c r="E117" s="4"/>
      <c r="F117" s="4">
        <f>IFERROR((Kreditvækst[[#This Row],[Udlån til erhverv (mia. kr.)]]/VLOOKUP(DATE(YEAR(Kreditvækst[[#This Row],[Dato]])-1,MONTH(Kreditvækst[[#This Row],[Dato]])+1,1)-1,Kreditvækst[[Dato]:[Udlån til erhverv (mia. kr.)]],3,FALSE)-1)*100,NA())</f>
        <v>12.277770684436739</v>
      </c>
      <c r="G117" s="4">
        <f>IFERROR((Kreditvækst[[#This Row],[Udlån til husholdninger (mia. kr.)]]/VLOOKUP(DATE(YEAR(Kreditvækst[[#This Row],[Dato]])-1,MONTH(Kreditvækst[[#This Row],[Dato]])+1,1)-1,Kreditvækst[[Dato]:[Udlån til husholdninger (mia. kr.)]],4,FALSE)-1)*100,NA())</f>
        <v>2.7371813114682286</v>
      </c>
    </row>
    <row r="118" spans="1:7" hidden="1" x14ac:dyDescent="0.25">
      <c r="A118" s="3">
        <v>32751</v>
      </c>
      <c r="B118" s="4"/>
      <c r="C118" s="4">
        <v>388.88715369725099</v>
      </c>
      <c r="D118" s="4">
        <v>635.51647049277904</v>
      </c>
      <c r="E118" s="4"/>
      <c r="F118" s="4">
        <f>IFERROR((Kreditvækst[[#This Row],[Udlån til erhverv (mia. kr.)]]/VLOOKUP(DATE(YEAR(Kreditvækst[[#This Row],[Dato]])-1,MONTH(Kreditvækst[[#This Row],[Dato]])+1,1)-1,Kreditvækst[[Dato]:[Udlån til erhverv (mia. kr.)]],3,FALSE)-1)*100,NA())</f>
        <v>13.982315989127979</v>
      </c>
      <c r="G118" s="4">
        <f>IFERROR((Kreditvækst[[#This Row],[Udlån til husholdninger (mia. kr.)]]/VLOOKUP(DATE(YEAR(Kreditvækst[[#This Row],[Dato]])-1,MONTH(Kreditvækst[[#This Row],[Dato]])+1,1)-1,Kreditvækst[[Dato]:[Udlån til husholdninger (mia. kr.)]],4,FALSE)-1)*100,NA())</f>
        <v>2.2378848533256113</v>
      </c>
    </row>
    <row r="119" spans="1:7" x14ac:dyDescent="0.25">
      <c r="A119" s="3">
        <v>32781</v>
      </c>
      <c r="B119" s="4">
        <v>155.0550807946957</v>
      </c>
      <c r="C119" s="4">
        <v>393.39874383292869</v>
      </c>
      <c r="D119" s="4">
        <v>645.11443369099857</v>
      </c>
      <c r="E119" s="4">
        <f>IF(ISNUMBER(Kreditvækst[[#This Row],[Udlån/BNP (pct. af BNP)]]),IFERROR((Kreditvækst[[#This Row],[Udlån/BNP (pct. af BNP)]]/VLOOKUP(DATE(YEAR(Kreditvækst[[#This Row],[Dato]])-1,MONTH(Kreditvækst[[#This Row],[Dato]]),DAY(Kreditvækst[[#This Row],[Dato]])),Kreditvækst[[#All],[Dato]:[Udlån/BNP (pct. af BNP)]],2,FALSE)-1)*100,NA()),NA())</f>
        <v>1.944696975077842</v>
      </c>
      <c r="F119" s="4">
        <f>IFERROR((Kreditvækst[[#This Row],[Udlån til erhverv (mia. kr.)]]/VLOOKUP(DATE(YEAR(Kreditvækst[[#This Row],[Dato]])-1,MONTH(Kreditvækst[[#This Row],[Dato]])+1,1)-1,Kreditvækst[[Dato]:[Udlån til erhverv (mia. kr.)]],3,FALSE)-1)*100,NA())</f>
        <v>13.767573874345995</v>
      </c>
      <c r="G119" s="4">
        <f>IFERROR((Kreditvækst[[#This Row],[Udlån til husholdninger (mia. kr.)]]/VLOOKUP(DATE(YEAR(Kreditvækst[[#This Row],[Dato]])-1,MONTH(Kreditvækst[[#This Row],[Dato]])+1,1)-1,Kreditvækst[[Dato]:[Udlån til husholdninger (mia. kr.)]],4,FALSE)-1)*100,NA())</f>
        <v>2.2911203269842417</v>
      </c>
    </row>
    <row r="120" spans="1:7" hidden="1" x14ac:dyDescent="0.25">
      <c r="A120" s="3">
        <v>32812</v>
      </c>
      <c r="B120" s="4"/>
      <c r="C120" s="4">
        <v>399.2329391737926</v>
      </c>
      <c r="D120" s="4">
        <v>641.75083093827163</v>
      </c>
      <c r="E120" s="4"/>
      <c r="F120" s="4">
        <f>IFERROR((Kreditvækst[[#This Row],[Udlån til erhverv (mia. kr.)]]/VLOOKUP(DATE(YEAR(Kreditvækst[[#This Row],[Dato]])-1,MONTH(Kreditvækst[[#This Row],[Dato]])+1,1)-1,Kreditvækst[[Dato]:[Udlån til erhverv (mia. kr.)]],3,FALSE)-1)*100,NA())</f>
        <v>12.175978102197149</v>
      </c>
      <c r="G120" s="4">
        <f>IFERROR((Kreditvækst[[#This Row],[Udlån til husholdninger (mia. kr.)]]/VLOOKUP(DATE(YEAR(Kreditvækst[[#This Row],[Dato]])-1,MONTH(Kreditvækst[[#This Row],[Dato]])+1,1)-1,Kreditvækst[[Dato]:[Udlån til husholdninger (mia. kr.)]],4,FALSE)-1)*100,NA())</f>
        <v>3.2405611039141524</v>
      </c>
    </row>
    <row r="121" spans="1:7" hidden="1" x14ac:dyDescent="0.25">
      <c r="A121" s="3">
        <v>32842</v>
      </c>
      <c r="B121" s="4"/>
      <c r="C121" s="4">
        <v>403.90116851724025</v>
      </c>
      <c r="D121" s="4">
        <v>638.34270062710345</v>
      </c>
      <c r="E121" s="4"/>
      <c r="F121" s="4">
        <f>IFERROR((Kreditvækst[[#This Row],[Udlån til erhverv (mia. kr.)]]/VLOOKUP(DATE(YEAR(Kreditvækst[[#This Row],[Dato]])-1,MONTH(Kreditvækst[[#This Row],[Dato]])+1,1)-1,Kreditvækst[[Dato]:[Udlån til erhverv (mia. kr.)]],3,FALSE)-1)*100,NA())</f>
        <v>11.914196299694723</v>
      </c>
      <c r="G121" s="4">
        <f>IFERROR((Kreditvækst[[#This Row],[Udlån til husholdninger (mia. kr.)]]/VLOOKUP(DATE(YEAR(Kreditvækst[[#This Row],[Dato]])-1,MONTH(Kreditvækst[[#This Row],[Dato]])+1,1)-1,Kreditvækst[[Dato]:[Udlån til husholdninger (mia. kr.)]],4,FALSE)-1)*100,NA())</f>
        <v>2.8181586800763103</v>
      </c>
    </row>
    <row r="122" spans="1:7" x14ac:dyDescent="0.25">
      <c r="A122" s="3">
        <v>32873</v>
      </c>
      <c r="B122" s="4">
        <v>158.58453958455519</v>
      </c>
      <c r="C122" s="4">
        <v>418.18497894627353</v>
      </c>
      <c r="D122" s="4">
        <v>650.84685968192309</v>
      </c>
      <c r="E122" s="4">
        <f>IF(ISNUMBER(Kreditvækst[[#This Row],[Udlån/BNP (pct. af BNP)]]),IFERROR((Kreditvækst[[#This Row],[Udlån/BNP (pct. af BNP)]]/VLOOKUP(DATE(YEAR(Kreditvækst[[#This Row],[Dato]])-1,MONTH(Kreditvækst[[#This Row],[Dato]]),DAY(Kreditvækst[[#This Row],[Dato]])),Kreditvækst[[#All],[Dato]:[Udlån/BNP (pct. af BNP)]],2,FALSE)-1)*100,NA()),NA())</f>
        <v>1.2417573350432809</v>
      </c>
      <c r="F122" s="4">
        <f>IFERROR((Kreditvækst[[#This Row],[Udlån til erhverv (mia. kr.)]]/VLOOKUP(DATE(YEAR(Kreditvækst[[#This Row],[Dato]])-1,MONTH(Kreditvækst[[#This Row],[Dato]])+1,1)-1,Kreditvækst[[Dato]:[Udlån til erhverv (mia. kr.)]],3,FALSE)-1)*100,NA())</f>
        <v>11.459178672827864</v>
      </c>
      <c r="G122" s="4">
        <f>IFERROR((Kreditvækst[[#This Row],[Udlån til husholdninger (mia. kr.)]]/VLOOKUP(DATE(YEAR(Kreditvækst[[#This Row],[Dato]])-1,MONTH(Kreditvækst[[#This Row],[Dato]])+1,1)-1,Kreditvækst[[Dato]:[Udlån til husholdninger (mia. kr.)]],4,FALSE)-1)*100,NA())</f>
        <v>2.7139085755177206</v>
      </c>
    </row>
    <row r="123" spans="1:7" hidden="1" x14ac:dyDescent="0.25">
      <c r="A123" s="3">
        <v>32904</v>
      </c>
      <c r="B123" s="4"/>
      <c r="C123" s="4">
        <v>409.7827936549163</v>
      </c>
      <c r="D123" s="4">
        <v>642.5754879047455</v>
      </c>
      <c r="E123" s="4"/>
      <c r="F123" s="4">
        <f>IFERROR((Kreditvækst[[#This Row],[Udlån til erhverv (mia. kr.)]]/VLOOKUP(DATE(YEAR(Kreditvækst[[#This Row],[Dato]])-1,MONTH(Kreditvækst[[#This Row],[Dato]])+1,1)-1,Kreditvækst[[Dato]:[Udlån til erhverv (mia. kr.)]],3,FALSE)-1)*100,NA())</f>
        <v>10.598574786696968</v>
      </c>
      <c r="G123" s="4">
        <f>IFERROR((Kreditvækst[[#This Row],[Udlån til husholdninger (mia. kr.)]]/VLOOKUP(DATE(YEAR(Kreditvækst[[#This Row],[Dato]])-1,MONTH(Kreditvækst[[#This Row],[Dato]])+1,1)-1,Kreditvækst[[Dato]:[Udlån til husholdninger (mia. kr.)]],4,FALSE)-1)*100,NA())</f>
        <v>3.6714117318432216</v>
      </c>
    </row>
    <row r="124" spans="1:7" hidden="1" x14ac:dyDescent="0.25">
      <c r="A124" s="3">
        <v>32932</v>
      </c>
      <c r="B124" s="4"/>
      <c r="C124" s="4">
        <v>417.08330373457989</v>
      </c>
      <c r="D124" s="4">
        <v>650.98349862978671</v>
      </c>
      <c r="E124" s="4"/>
      <c r="F124" s="4">
        <f>IFERROR((Kreditvækst[[#This Row],[Udlån til erhverv (mia. kr.)]]/VLOOKUP(DATE(YEAR(Kreditvækst[[#This Row],[Dato]])-1,MONTH(Kreditvækst[[#This Row],[Dato]])+1,1)-1,Kreditvækst[[Dato]:[Udlån til erhverv (mia. kr.)]],3,FALSE)-1)*100,NA())</f>
        <v>11.611672910128391</v>
      </c>
      <c r="G124" s="4">
        <f>IFERROR((Kreditvækst[[#This Row],[Udlån til husholdninger (mia. kr.)]]/VLOOKUP(DATE(YEAR(Kreditvækst[[#This Row],[Dato]])-1,MONTH(Kreditvækst[[#This Row],[Dato]])+1,1)-1,Kreditvækst[[Dato]:[Udlån til husholdninger (mia. kr.)]],4,FALSE)-1)*100,NA())</f>
        <v>4.2431523210158417</v>
      </c>
    </row>
    <row r="125" spans="1:7" x14ac:dyDescent="0.25">
      <c r="A125" s="3">
        <v>32963</v>
      </c>
      <c r="B125" s="4">
        <v>158.53811701716697</v>
      </c>
      <c r="C125" s="4">
        <v>421.2064698913091</v>
      </c>
      <c r="D125" s="4">
        <v>660.21608849077938</v>
      </c>
      <c r="E125" s="4">
        <f>IF(ISNUMBER(Kreditvækst[[#This Row],[Udlån/BNP (pct. af BNP)]]),IFERROR((Kreditvækst[[#This Row],[Udlån/BNP (pct. af BNP)]]/VLOOKUP(DATE(YEAR(Kreditvækst[[#This Row],[Dato]])-1,MONTH(Kreditvækst[[#This Row],[Dato]]),DAY(Kreditvækst[[#This Row],[Dato]])),Kreditvækst[[#All],[Dato]:[Udlån/BNP (pct. af BNP)]],2,FALSE)-1)*100,NA()),NA())</f>
        <v>2.349190215456054</v>
      </c>
      <c r="F125" s="4">
        <f>IFERROR((Kreditvækst[[#This Row],[Udlån til erhverv (mia. kr.)]]/VLOOKUP(DATE(YEAR(Kreditvækst[[#This Row],[Dato]])-1,MONTH(Kreditvækst[[#This Row],[Dato]])+1,1)-1,Kreditvækst[[Dato]:[Udlån til erhverv (mia. kr.)]],3,FALSE)-1)*100,NA())</f>
        <v>11.736494928060392</v>
      </c>
      <c r="G125" s="4">
        <f>IFERROR((Kreditvækst[[#This Row],[Udlån til husholdninger (mia. kr.)]]/VLOOKUP(DATE(YEAR(Kreditvækst[[#This Row],[Dato]])-1,MONTH(Kreditvækst[[#This Row],[Dato]])+1,1)-1,Kreditvækst[[Dato]:[Udlån til husholdninger (mia. kr.)]],4,FALSE)-1)*100,NA())</f>
        <v>3.8370447443802691</v>
      </c>
    </row>
    <row r="126" spans="1:7" hidden="1" x14ac:dyDescent="0.25">
      <c r="A126" s="3">
        <v>32993</v>
      </c>
      <c r="B126" s="4"/>
      <c r="C126" s="4">
        <v>416.71347173893582</v>
      </c>
      <c r="D126" s="4">
        <v>655.66302141741312</v>
      </c>
      <c r="E126" s="4"/>
      <c r="F126" s="4">
        <f>IFERROR((Kreditvækst[[#This Row],[Udlån til erhverv (mia. kr.)]]/VLOOKUP(DATE(YEAR(Kreditvækst[[#This Row],[Dato]])-1,MONTH(Kreditvækst[[#This Row],[Dato]])+1,1)-1,Kreditvækst[[Dato]:[Udlån til erhverv (mia. kr.)]],3,FALSE)-1)*100,NA())</f>
        <v>10.204837583771154</v>
      </c>
      <c r="G126" s="4">
        <f>IFERROR((Kreditvækst[[#This Row],[Udlån til husholdninger (mia. kr.)]]/VLOOKUP(DATE(YEAR(Kreditvækst[[#This Row],[Dato]])-1,MONTH(Kreditvækst[[#This Row],[Dato]])+1,1)-1,Kreditvækst[[Dato]:[Udlån til husholdninger (mia. kr.)]],4,FALSE)-1)*100,NA())</f>
        <v>4.0648392509870623</v>
      </c>
    </row>
    <row r="127" spans="1:7" hidden="1" x14ac:dyDescent="0.25">
      <c r="A127" s="3">
        <v>33024</v>
      </c>
      <c r="B127" s="4"/>
      <c r="C127" s="4">
        <v>418.29558893216245</v>
      </c>
      <c r="D127" s="4">
        <v>654.46442522429629</v>
      </c>
      <c r="E127" s="4"/>
      <c r="F127" s="4">
        <f>IFERROR((Kreditvækst[[#This Row],[Udlån til erhverv (mia. kr.)]]/VLOOKUP(DATE(YEAR(Kreditvækst[[#This Row],[Dato]])-1,MONTH(Kreditvækst[[#This Row],[Dato]])+1,1)-1,Kreditvækst[[Dato]:[Udlån til erhverv (mia. kr.)]],3,FALSE)-1)*100,NA())</f>
        <v>9.9194017604448792</v>
      </c>
      <c r="G127" s="4">
        <f>IFERROR((Kreditvækst[[#This Row],[Udlån til husholdninger (mia. kr.)]]/VLOOKUP(DATE(YEAR(Kreditvækst[[#This Row],[Dato]])-1,MONTH(Kreditvækst[[#This Row],[Dato]])+1,1)-1,Kreditvækst[[Dato]:[Udlån til husholdninger (mia. kr.)]],4,FALSE)-1)*100,NA())</f>
        <v>3.9626644729368943</v>
      </c>
    </row>
    <row r="128" spans="1:7" x14ac:dyDescent="0.25">
      <c r="A128" s="3">
        <v>33054</v>
      </c>
      <c r="B128" s="4">
        <v>157.30910367465026</v>
      </c>
      <c r="C128" s="4">
        <v>422.85536028262112</v>
      </c>
      <c r="D128" s="4">
        <v>663.27130663552236</v>
      </c>
      <c r="E128" s="4">
        <f>IF(ISNUMBER(Kreditvækst[[#This Row],[Udlån/BNP (pct. af BNP)]]),IFERROR((Kreditvækst[[#This Row],[Udlån/BNP (pct. af BNP)]]/VLOOKUP(DATE(YEAR(Kreditvækst[[#This Row],[Dato]])-1,MONTH(Kreditvækst[[#This Row],[Dato]]),DAY(Kreditvækst[[#This Row],[Dato]])),Kreditvækst[[#All],[Dato]:[Udlån/BNP (pct. af BNP)]],2,FALSE)-1)*100,NA()),NA())</f>
        <v>1.013126349886817</v>
      </c>
      <c r="F128" s="4">
        <f>IFERROR((Kreditvækst[[#This Row],[Udlån til erhverv (mia. kr.)]]/VLOOKUP(DATE(YEAR(Kreditvækst[[#This Row],[Dato]])-1,MONTH(Kreditvækst[[#This Row],[Dato]])+1,1)-1,Kreditvækst[[Dato]:[Udlån til erhverv (mia. kr.)]],3,FALSE)-1)*100,NA())</f>
        <v>9.1846708086467324</v>
      </c>
      <c r="G128" s="4">
        <f>IFERROR((Kreditvækst[[#This Row],[Udlån til husholdninger (mia. kr.)]]/VLOOKUP(DATE(YEAR(Kreditvækst[[#This Row],[Dato]])-1,MONTH(Kreditvækst[[#This Row],[Dato]])+1,1)-1,Kreditvækst[[Dato]:[Udlån til husholdninger (mia. kr.)]],4,FALSE)-1)*100,NA())</f>
        <v>3.0943634527453412</v>
      </c>
    </row>
    <row r="129" spans="1:7" hidden="1" x14ac:dyDescent="0.25">
      <c r="A129" s="3">
        <v>33085</v>
      </c>
      <c r="B129" s="4"/>
      <c r="C129" s="4">
        <v>422.6657577604401</v>
      </c>
      <c r="D129" s="4">
        <v>655.37886056644925</v>
      </c>
      <c r="E129" s="4"/>
      <c r="F129" s="4">
        <f>IFERROR((Kreditvækst[[#This Row],[Udlån til erhverv (mia. kr.)]]/VLOOKUP(DATE(YEAR(Kreditvækst[[#This Row],[Dato]])-1,MONTH(Kreditvækst[[#This Row],[Dato]])+1,1)-1,Kreditvækst[[Dato]:[Udlån til erhverv (mia. kr.)]],3,FALSE)-1)*100,NA())</f>
        <v>10.452080639633966</v>
      </c>
      <c r="G129" s="4">
        <f>IFERROR((Kreditvækst[[#This Row],[Udlån til husholdninger (mia. kr.)]]/VLOOKUP(DATE(YEAR(Kreditvækst[[#This Row],[Dato]])-1,MONTH(Kreditvækst[[#This Row],[Dato]])+1,1)-1,Kreditvækst[[Dato]:[Udlån til husholdninger (mia. kr.)]],4,FALSE)-1)*100,NA())</f>
        <v>3.4061633869589381</v>
      </c>
    </row>
    <row r="130" spans="1:7" hidden="1" x14ac:dyDescent="0.25">
      <c r="A130" s="3">
        <v>33116</v>
      </c>
      <c r="B130" s="4"/>
      <c r="C130" s="4">
        <v>428.59102301801232</v>
      </c>
      <c r="D130" s="4">
        <v>653.83860768056104</v>
      </c>
      <c r="E130" s="4"/>
      <c r="F130" s="4">
        <f>IFERROR((Kreditvækst[[#This Row],[Udlån til erhverv (mia. kr.)]]/VLOOKUP(DATE(YEAR(Kreditvækst[[#This Row],[Dato]])-1,MONTH(Kreditvækst[[#This Row],[Dato]])+1,1)-1,Kreditvækst[[Dato]:[Udlån til erhverv (mia. kr.)]],3,FALSE)-1)*100,NA())</f>
        <v>10.209611951252784</v>
      </c>
      <c r="G130" s="4">
        <f>IFERROR((Kreditvækst[[#This Row],[Udlån til husholdninger (mia. kr.)]]/VLOOKUP(DATE(YEAR(Kreditvækst[[#This Row],[Dato]])-1,MONTH(Kreditvækst[[#This Row],[Dato]])+1,1)-1,Kreditvækst[[Dato]:[Udlån til husholdninger (mia. kr.)]],4,FALSE)-1)*100,NA())</f>
        <v>2.8830310524564418</v>
      </c>
    </row>
    <row r="131" spans="1:7" x14ac:dyDescent="0.25">
      <c r="A131" s="3">
        <v>33146</v>
      </c>
      <c r="B131" s="4">
        <v>156.66326713936479</v>
      </c>
      <c r="C131" s="4">
        <v>433.81746973049161</v>
      </c>
      <c r="D131" s="4">
        <v>659.36567656038869</v>
      </c>
      <c r="E131" s="4">
        <f>IF(ISNUMBER(Kreditvækst[[#This Row],[Udlån/BNP (pct. af BNP)]]),IFERROR((Kreditvækst[[#This Row],[Udlån/BNP (pct. af BNP)]]/VLOOKUP(DATE(YEAR(Kreditvækst[[#This Row],[Dato]])-1,MONTH(Kreditvækst[[#This Row],[Dato]]),DAY(Kreditvækst[[#This Row],[Dato]])),Kreditvækst[[#All],[Dato]:[Udlån/BNP (pct. af BNP)]],2,FALSE)-1)*100,NA()),NA())</f>
        <v>1.0371710081519048</v>
      </c>
      <c r="F131" s="4">
        <f>IFERROR((Kreditvækst[[#This Row],[Udlån til erhverv (mia. kr.)]]/VLOOKUP(DATE(YEAR(Kreditvækst[[#This Row],[Dato]])-1,MONTH(Kreditvækst[[#This Row],[Dato]])+1,1)-1,Kreditvækst[[Dato]:[Udlån til erhverv (mia. kr.)]],3,FALSE)-1)*100,NA())</f>
        <v>10.274238677978143</v>
      </c>
      <c r="G131" s="4">
        <f>IFERROR((Kreditvækst[[#This Row],[Udlån til husholdninger (mia. kr.)]]/VLOOKUP(DATE(YEAR(Kreditvækst[[#This Row],[Dato]])-1,MONTH(Kreditvækst[[#This Row],[Dato]])+1,1)-1,Kreditvækst[[Dato]:[Udlån til husholdninger (mia. kr.)]],4,FALSE)-1)*100,NA())</f>
        <v>2.2091030870061479</v>
      </c>
    </row>
    <row r="132" spans="1:7" hidden="1" x14ac:dyDescent="0.25">
      <c r="A132" s="3">
        <v>33177</v>
      </c>
      <c r="B132" s="4"/>
      <c r="C132" s="4">
        <v>428.89282777260769</v>
      </c>
      <c r="D132" s="4">
        <v>654.46844003282581</v>
      </c>
      <c r="E132" s="4"/>
      <c r="F132" s="4">
        <f>IFERROR((Kreditvækst[[#This Row],[Udlån til erhverv (mia. kr.)]]/VLOOKUP(DATE(YEAR(Kreditvækst[[#This Row],[Dato]])-1,MONTH(Kreditvækst[[#This Row],[Dato]])+1,1)-1,Kreditvækst[[Dato]:[Udlån til erhverv (mia. kr.)]],3,FALSE)-1)*100,NA())</f>
        <v>7.4292188064932319</v>
      </c>
      <c r="G132" s="4">
        <f>IFERROR((Kreditvækst[[#This Row],[Udlån til husholdninger (mia. kr.)]]/VLOOKUP(DATE(YEAR(Kreditvækst[[#This Row],[Dato]])-1,MONTH(Kreditvækst[[#This Row],[Dato]])+1,1)-1,Kreditvækst[[Dato]:[Udlån til husholdninger (mia. kr.)]],4,FALSE)-1)*100,NA())</f>
        <v>1.9817051231488803</v>
      </c>
    </row>
    <row r="133" spans="1:7" hidden="1" x14ac:dyDescent="0.25">
      <c r="A133" s="3">
        <v>33207</v>
      </c>
      <c r="B133" s="4"/>
      <c r="C133" s="4">
        <v>431.92551790803157</v>
      </c>
      <c r="D133" s="4">
        <v>651.73438241584086</v>
      </c>
      <c r="E133" s="4"/>
      <c r="F133" s="4">
        <f>IFERROR((Kreditvækst[[#This Row],[Udlån til erhverv (mia. kr.)]]/VLOOKUP(DATE(YEAR(Kreditvækst[[#This Row],[Dato]])-1,MONTH(Kreditvækst[[#This Row],[Dato]])+1,1)-1,Kreditvækst[[Dato]:[Udlån til erhverv (mia. kr.)]],3,FALSE)-1)*100,NA())</f>
        <v>6.9384175078451404</v>
      </c>
      <c r="G133" s="4">
        <f>IFERROR((Kreditvækst[[#This Row],[Udlån til husholdninger (mia. kr.)]]/VLOOKUP(DATE(YEAR(Kreditvækst[[#This Row],[Dato]])-1,MONTH(Kreditvækst[[#This Row],[Dato]])+1,1)-1,Kreditvækst[[Dato]:[Udlån til husholdninger (mia. kr.)]],4,FALSE)-1)*100,NA())</f>
        <v>2.0978828105313152</v>
      </c>
    </row>
    <row r="134" spans="1:7" x14ac:dyDescent="0.25">
      <c r="A134" s="3">
        <v>33238</v>
      </c>
      <c r="B134" s="4">
        <v>157.48106007825734</v>
      </c>
      <c r="C134" s="4">
        <v>440.11251091500242</v>
      </c>
      <c r="D134" s="4">
        <v>668.73765065640498</v>
      </c>
      <c r="E134" s="4">
        <f>IF(ISNUMBER(Kreditvækst[[#This Row],[Udlån/BNP (pct. af BNP)]]),IFERROR((Kreditvækst[[#This Row],[Udlån/BNP (pct. af BNP)]]/VLOOKUP(DATE(YEAR(Kreditvækst[[#This Row],[Dato]])-1,MONTH(Kreditvækst[[#This Row],[Dato]]),DAY(Kreditvækst[[#This Row],[Dato]])),Kreditvækst[[#All],[Dato]:[Udlån/BNP (pct. af BNP)]],2,FALSE)-1)*100,NA()),NA())</f>
        <v>-0.69583044424673668</v>
      </c>
      <c r="F134" s="4">
        <f>IFERROR((Kreditvækst[[#This Row],[Udlån til erhverv (mia. kr.)]]/VLOOKUP(DATE(YEAR(Kreditvækst[[#This Row],[Dato]])-1,MONTH(Kreditvækst[[#This Row],[Dato]])+1,1)-1,Kreditvækst[[Dato]:[Udlån til erhverv (mia. kr.)]],3,FALSE)-1)*100,NA())</f>
        <v>5.2435006211799084</v>
      </c>
      <c r="G134" s="4">
        <f>IFERROR((Kreditvækst[[#This Row],[Udlån til husholdninger (mia. kr.)]]/VLOOKUP(DATE(YEAR(Kreditvækst[[#This Row],[Dato]])-1,MONTH(Kreditvækst[[#This Row],[Dato]])+1,1)-1,Kreditvækst[[Dato]:[Udlån til husholdninger (mia. kr.)]],4,FALSE)-1)*100,NA())</f>
        <v>2.7488480136825588</v>
      </c>
    </row>
    <row r="135" spans="1:7" hidden="1" x14ac:dyDescent="0.25">
      <c r="A135" s="3">
        <v>33269</v>
      </c>
      <c r="B135" s="4"/>
      <c r="C135" s="4">
        <v>452.81836097478231</v>
      </c>
      <c r="D135" s="4">
        <v>660.76132824944341</v>
      </c>
      <c r="E135" s="4"/>
      <c r="F135" s="4">
        <f>IFERROR((Kreditvækst[[#This Row],[Udlån til erhverv (mia. kr.)]]/VLOOKUP(DATE(YEAR(Kreditvækst[[#This Row],[Dato]])-1,MONTH(Kreditvækst[[#This Row],[Dato]])+1,1)-1,Kreditvækst[[Dato]:[Udlån til erhverv (mia. kr.)]],3,FALSE)-1)*100,NA())</f>
        <v>10.502043518231963</v>
      </c>
      <c r="G135" s="4">
        <f>IFERROR((Kreditvækst[[#This Row],[Udlån til husholdninger (mia. kr.)]]/VLOOKUP(DATE(YEAR(Kreditvækst[[#This Row],[Dato]])-1,MONTH(Kreditvækst[[#This Row],[Dato]])+1,1)-1,Kreditvækst[[Dato]:[Udlån til husholdninger (mia. kr.)]],4,FALSE)-1)*100,NA())</f>
        <v>2.8301484708040725</v>
      </c>
    </row>
    <row r="136" spans="1:7" hidden="1" x14ac:dyDescent="0.25">
      <c r="A136" s="3">
        <v>33297</v>
      </c>
      <c r="B136" s="4"/>
      <c r="C136" s="4">
        <v>460.91311416851761</v>
      </c>
      <c r="D136" s="4">
        <v>651.83334761440381</v>
      </c>
      <c r="E136" s="4"/>
      <c r="F136" s="4">
        <f>IFERROR((Kreditvækst[[#This Row],[Udlån til erhverv (mia. kr.)]]/VLOOKUP(DATE(YEAR(Kreditvækst[[#This Row],[Dato]])-1,MONTH(Kreditvækst[[#This Row],[Dato]])+1,1)-1,Kreditvækst[[Dato]:[Udlån til erhverv (mia. kr.)]],3,FALSE)-1)*100,NA())</f>
        <v>10.508646604043825</v>
      </c>
      <c r="G136" s="4">
        <f>IFERROR((Kreditvækst[[#This Row],[Udlån til husholdninger (mia. kr.)]]/VLOOKUP(DATE(YEAR(Kreditvækst[[#This Row],[Dato]])-1,MONTH(Kreditvækst[[#This Row],[Dato]])+1,1)-1,Kreditvækst[[Dato]:[Udlån til husholdninger (mia. kr.)]],4,FALSE)-1)*100,NA())</f>
        <v>0.1305484680342639</v>
      </c>
    </row>
    <row r="137" spans="1:7" x14ac:dyDescent="0.25">
      <c r="A137" s="3">
        <v>33328</v>
      </c>
      <c r="B137" s="4">
        <v>159.16214373838977</v>
      </c>
      <c r="C137" s="4">
        <v>468.33629089497271</v>
      </c>
      <c r="D137" s="4">
        <v>657.85423031263053</v>
      </c>
      <c r="E137" s="4">
        <f>IF(ISNUMBER(Kreditvækst[[#This Row],[Udlån/BNP (pct. af BNP)]]),IFERROR((Kreditvækst[[#This Row],[Udlån/BNP (pct. af BNP)]]/VLOOKUP(DATE(YEAR(Kreditvækst[[#This Row],[Dato]])-1,MONTH(Kreditvækst[[#This Row],[Dato]]),DAY(Kreditvækst[[#This Row],[Dato]])),Kreditvækst[[#All],[Dato]:[Udlån/BNP (pct. af BNP)]],2,FALSE)-1)*100,NA()),NA())</f>
        <v>0.39361305215654951</v>
      </c>
      <c r="F137" s="4">
        <f>IFERROR((Kreditvækst[[#This Row],[Udlån til erhverv (mia. kr.)]]/VLOOKUP(DATE(YEAR(Kreditvækst[[#This Row],[Dato]])-1,MONTH(Kreditvækst[[#This Row],[Dato]])+1,1)-1,Kreditvækst[[Dato]:[Udlån til erhverv (mia. kr.)]],3,FALSE)-1)*100,NA())</f>
        <v>11.189244319021331</v>
      </c>
      <c r="G137" s="4">
        <f>IFERROR((Kreditvækst[[#This Row],[Udlån til husholdninger (mia. kr.)]]/VLOOKUP(DATE(YEAR(Kreditvækst[[#This Row],[Dato]])-1,MONTH(Kreditvækst[[#This Row],[Dato]])+1,1)-1,Kreditvækst[[Dato]:[Udlån til husholdninger (mia. kr.)]],4,FALSE)-1)*100,NA())</f>
        <v>-0.35774017315268747</v>
      </c>
    </row>
    <row r="138" spans="1:7" hidden="1" x14ac:dyDescent="0.25">
      <c r="A138" s="3">
        <v>33358</v>
      </c>
      <c r="B138" s="4"/>
      <c r="C138" s="4">
        <v>467.23754099401583</v>
      </c>
      <c r="D138" s="4">
        <v>654.6321177895079</v>
      </c>
      <c r="E138" s="4"/>
      <c r="F138" s="4">
        <f>IFERROR((Kreditvækst[[#This Row],[Udlån til erhverv (mia. kr.)]]/VLOOKUP(DATE(YEAR(Kreditvækst[[#This Row],[Dato]])-1,MONTH(Kreditvækst[[#This Row],[Dato]])+1,1)-1,Kreditvækst[[Dato]:[Udlån til erhverv (mia. kr.)]],3,FALSE)-1)*100,NA())</f>
        <v>12.124414659368753</v>
      </c>
      <c r="G138" s="4">
        <f>IFERROR((Kreditvækst[[#This Row],[Udlån til husholdninger (mia. kr.)]]/VLOOKUP(DATE(YEAR(Kreditvækst[[#This Row],[Dato]])-1,MONTH(Kreditvækst[[#This Row],[Dato]])+1,1)-1,Kreditvækst[[Dato]:[Udlån til husholdninger (mia. kr.)]],4,FALSE)-1)*100,NA())</f>
        <v>-0.15723071062885285</v>
      </c>
    </row>
    <row r="139" spans="1:7" hidden="1" x14ac:dyDescent="0.25">
      <c r="A139" s="3">
        <v>33389</v>
      </c>
      <c r="B139" s="4"/>
      <c r="C139" s="4">
        <v>469.69969677491167</v>
      </c>
      <c r="D139" s="4">
        <v>653.99605906067598</v>
      </c>
      <c r="E139" s="4"/>
      <c r="F139" s="4">
        <f>IFERROR((Kreditvækst[[#This Row],[Udlån til erhverv (mia. kr.)]]/VLOOKUP(DATE(YEAR(Kreditvækst[[#This Row],[Dato]])-1,MONTH(Kreditvækst[[#This Row],[Dato]])+1,1)-1,Kreditvækst[[Dato]:[Udlån til erhverv (mia. kr.)]],3,FALSE)-1)*100,NA())</f>
        <v>12.288943322107503</v>
      </c>
      <c r="G139" s="4">
        <f>IFERROR((Kreditvækst[[#This Row],[Udlån til husholdninger (mia. kr.)]]/VLOOKUP(DATE(YEAR(Kreditvækst[[#This Row],[Dato]])-1,MONTH(Kreditvækst[[#This Row],[Dato]])+1,1)-1,Kreditvækst[[Dato]:[Udlån til husholdninger (mia. kr.)]],4,FALSE)-1)*100,NA())</f>
        <v>-7.1564801014167845E-2</v>
      </c>
    </row>
    <row r="140" spans="1:7" x14ac:dyDescent="0.25">
      <c r="A140" s="3">
        <v>33419</v>
      </c>
      <c r="B140" s="4">
        <v>160.08530092747043</v>
      </c>
      <c r="C140" s="4">
        <v>478.17195153992895</v>
      </c>
      <c r="D140" s="4">
        <v>663.87325560916429</v>
      </c>
      <c r="E140" s="4">
        <f>IF(ISNUMBER(Kreditvækst[[#This Row],[Udlån/BNP (pct. af BNP)]]),IFERROR((Kreditvækst[[#This Row],[Udlån/BNP (pct. af BNP)]]/VLOOKUP(DATE(YEAR(Kreditvækst[[#This Row],[Dato]])-1,MONTH(Kreditvækst[[#This Row],[Dato]]),DAY(Kreditvækst[[#This Row],[Dato]])),Kreditvækst[[#All],[Dato]:[Udlån/BNP (pct. af BNP)]],2,FALSE)-1)*100,NA()),NA())</f>
        <v>1.7648039356717327</v>
      </c>
      <c r="F140" s="4">
        <f>IFERROR((Kreditvækst[[#This Row],[Udlån til erhverv (mia. kr.)]]/VLOOKUP(DATE(YEAR(Kreditvækst[[#This Row],[Dato]])-1,MONTH(Kreditvækst[[#This Row],[Dato]])+1,1)-1,Kreditvækst[[Dato]:[Udlån til erhverv (mia. kr.)]],3,FALSE)-1)*100,NA())</f>
        <v>13.08168145730404</v>
      </c>
      <c r="G140" s="4">
        <f>IFERROR((Kreditvækst[[#This Row],[Udlån til husholdninger (mia. kr.)]]/VLOOKUP(DATE(YEAR(Kreditvækst[[#This Row],[Dato]])-1,MONTH(Kreditvækst[[#This Row],[Dato]])+1,1)-1,Kreditvækst[[Dato]:[Udlån til husholdninger (mia. kr.)]],4,FALSE)-1)*100,NA())</f>
        <v>9.0754562668382555E-2</v>
      </c>
    </row>
    <row r="141" spans="1:7" hidden="1" x14ac:dyDescent="0.25">
      <c r="A141" s="3">
        <v>33450</v>
      </c>
      <c r="B141" s="4"/>
      <c r="C141" s="4">
        <v>468.5613054026702</v>
      </c>
      <c r="D141" s="4">
        <v>653.735240395745</v>
      </c>
      <c r="E141" s="4"/>
      <c r="F141" s="4">
        <f>IFERROR((Kreditvækst[[#This Row],[Udlån til erhverv (mia. kr.)]]/VLOOKUP(DATE(YEAR(Kreditvækst[[#This Row],[Dato]])-1,MONTH(Kreditvækst[[#This Row],[Dato]])+1,1)-1,Kreditvækst[[Dato]:[Udlån til erhverv (mia. kr.)]],3,FALSE)-1)*100,NA())</f>
        <v>10.85859140456864</v>
      </c>
      <c r="G141" s="4">
        <f>IFERROR((Kreditvækst[[#This Row],[Udlån til husholdninger (mia. kr.)]]/VLOOKUP(DATE(YEAR(Kreditvækst[[#This Row],[Dato]])-1,MONTH(Kreditvækst[[#This Row],[Dato]])+1,1)-1,Kreditvækst[[Dato]:[Udlån til husholdninger (mia. kr.)]],4,FALSE)-1)*100,NA())</f>
        <v>-0.2507893173856246</v>
      </c>
    </row>
    <row r="142" spans="1:7" hidden="1" x14ac:dyDescent="0.25">
      <c r="A142" s="3">
        <v>33481</v>
      </c>
      <c r="B142" s="4"/>
      <c r="C142" s="4">
        <v>468.84165234129489</v>
      </c>
      <c r="D142" s="4">
        <v>649.63224029522326</v>
      </c>
      <c r="E142" s="4"/>
      <c r="F142" s="4">
        <f>IFERROR((Kreditvækst[[#This Row],[Udlån til erhverv (mia. kr.)]]/VLOOKUP(DATE(YEAR(Kreditvækst[[#This Row],[Dato]])-1,MONTH(Kreditvækst[[#This Row],[Dato]])+1,1)-1,Kreditvækst[[Dato]:[Udlån til erhverv (mia. kr.)]],3,FALSE)-1)*100,NA())</f>
        <v>9.3913841311582757</v>
      </c>
      <c r="G142" s="4">
        <f>IFERROR((Kreditvækst[[#This Row],[Udlån til husholdninger (mia. kr.)]]/VLOOKUP(DATE(YEAR(Kreditvækst[[#This Row],[Dato]])-1,MONTH(Kreditvækst[[#This Row],[Dato]])+1,1)-1,Kreditvækst[[Dato]:[Udlån til husholdninger (mia. kr.)]],4,FALSE)-1)*100,NA())</f>
        <v>-0.64333420142618225</v>
      </c>
    </row>
    <row r="143" spans="1:7" x14ac:dyDescent="0.25">
      <c r="A143" s="3">
        <v>33511</v>
      </c>
      <c r="B143" s="4">
        <v>156.63642031434605</v>
      </c>
      <c r="C143" s="4">
        <v>471.86810442603587</v>
      </c>
      <c r="D143" s="4">
        <v>659.07684481827289</v>
      </c>
      <c r="E143" s="4">
        <f>IF(ISNUMBER(Kreditvækst[[#This Row],[Udlån/BNP (pct. af BNP)]]),IFERROR((Kreditvækst[[#This Row],[Udlån/BNP (pct. af BNP)]]/VLOOKUP(DATE(YEAR(Kreditvækst[[#This Row],[Dato]])-1,MONTH(Kreditvækst[[#This Row],[Dato]]),DAY(Kreditvækst[[#This Row],[Dato]])),Kreditvækst[[#All],[Dato]:[Udlån/BNP (pct. af BNP)]],2,FALSE)-1)*100,NA()),NA())</f>
        <v>-1.7136643138471186E-2</v>
      </c>
      <c r="F143" s="4">
        <f>IFERROR((Kreditvækst[[#This Row],[Udlån til erhverv (mia. kr.)]]/VLOOKUP(DATE(YEAR(Kreditvækst[[#This Row],[Dato]])-1,MONTH(Kreditvækst[[#This Row],[Dato]])+1,1)-1,Kreditvækst[[Dato]:[Udlån til erhverv (mia. kr.)]],3,FALSE)-1)*100,NA())</f>
        <v>8.7711162759727337</v>
      </c>
      <c r="G143" s="4">
        <f>IFERROR((Kreditvækst[[#This Row],[Udlån til husholdninger (mia. kr.)]]/VLOOKUP(DATE(YEAR(Kreditvækst[[#This Row],[Dato]])-1,MONTH(Kreditvækst[[#This Row],[Dato]])+1,1)-1,Kreditvækst[[Dato]:[Udlån til husholdninger (mia. kr.)]],4,FALSE)-1)*100,NA())</f>
        <v>-4.380448549012872E-2</v>
      </c>
    </row>
    <row r="144" spans="1:7" hidden="1" x14ac:dyDescent="0.25">
      <c r="A144" s="3">
        <v>33542</v>
      </c>
      <c r="B144" s="4"/>
      <c r="C144" s="4">
        <v>469.21228289262604</v>
      </c>
      <c r="D144" s="4">
        <v>653.5490240761718</v>
      </c>
      <c r="E144" s="4"/>
      <c r="F144" s="4">
        <f>IFERROR((Kreditvækst[[#This Row],[Udlån til erhverv (mia. kr.)]]/VLOOKUP(DATE(YEAR(Kreditvækst[[#This Row],[Dato]])-1,MONTH(Kreditvækst[[#This Row],[Dato]])+1,1)-1,Kreditvækst[[Dato]:[Udlån til erhverv (mia. kr.)]],3,FALSE)-1)*100,NA())</f>
        <v>9.4008228884151723</v>
      </c>
      <c r="G144" s="4">
        <f>IFERROR((Kreditvækst[[#This Row],[Udlån til husholdninger (mia. kr.)]]/VLOOKUP(DATE(YEAR(Kreditvækst[[#This Row],[Dato]])-1,MONTH(Kreditvækst[[#This Row],[Dato]])+1,1)-1,Kreditvækst[[Dato]:[Udlån til husholdninger (mia. kr.)]],4,FALSE)-1)*100,NA())</f>
        <v>-0.14048285607292099</v>
      </c>
    </row>
    <row r="145" spans="1:7" hidden="1" x14ac:dyDescent="0.25">
      <c r="A145" s="3">
        <v>33572</v>
      </c>
      <c r="B145" s="4"/>
      <c r="C145" s="4">
        <v>471.95285552791756</v>
      </c>
      <c r="D145" s="4">
        <v>650.39787706556831</v>
      </c>
      <c r="E145" s="4"/>
      <c r="F145" s="4">
        <f>IFERROR((Kreditvækst[[#This Row],[Udlån til erhverv (mia. kr.)]]/VLOOKUP(DATE(YEAR(Kreditvækst[[#This Row],[Dato]])-1,MONTH(Kreditvækst[[#This Row],[Dato]])+1,1)-1,Kreditvækst[[Dato]:[Udlån til erhverv (mia. kr.)]],3,FALSE)-1)*100,NA())</f>
        <v>9.2671851882594414</v>
      </c>
      <c r="G145" s="4">
        <f>IFERROR((Kreditvækst[[#This Row],[Udlån til husholdninger (mia. kr.)]]/VLOOKUP(DATE(YEAR(Kreditvækst[[#This Row],[Dato]])-1,MONTH(Kreditvækst[[#This Row],[Dato]])+1,1)-1,Kreditvækst[[Dato]:[Udlån til husholdninger (mia. kr.)]],4,FALSE)-1)*100,NA())</f>
        <v>-0.20506902602228649</v>
      </c>
    </row>
    <row r="146" spans="1:7" x14ac:dyDescent="0.25">
      <c r="A146" s="3">
        <v>33603</v>
      </c>
      <c r="B146" s="4">
        <v>157.52244620077892</v>
      </c>
      <c r="C146" s="4">
        <v>480.52996142336769</v>
      </c>
      <c r="D146" s="4">
        <v>664.59383297118575</v>
      </c>
      <c r="E146" s="4">
        <f>IF(ISNUMBER(Kreditvækst[[#This Row],[Udlån/BNP (pct. af BNP)]]),IFERROR((Kreditvækst[[#This Row],[Udlån/BNP (pct. af BNP)]]/VLOOKUP(DATE(YEAR(Kreditvækst[[#This Row],[Dato]])-1,MONTH(Kreditvækst[[#This Row],[Dato]]),DAY(Kreditvækst[[#This Row],[Dato]])),Kreditvækst[[#All],[Dato]:[Udlån/BNP (pct. af BNP)]],2,FALSE)-1)*100,NA()),NA())</f>
        <v>2.6280063457151392E-2</v>
      </c>
      <c r="F146" s="4">
        <f>IFERROR((Kreditvækst[[#This Row],[Udlån til erhverv (mia. kr.)]]/VLOOKUP(DATE(YEAR(Kreditvækst[[#This Row],[Dato]])-1,MONTH(Kreditvækst[[#This Row],[Dato]])+1,1)-1,Kreditvækst[[Dato]:[Udlån til erhverv (mia. kr.)]],3,FALSE)-1)*100,NA())</f>
        <v>9.1834359410362119</v>
      </c>
      <c r="G146" s="4">
        <f>IFERROR((Kreditvækst[[#This Row],[Udlån til husholdninger (mia. kr.)]]/VLOOKUP(DATE(YEAR(Kreditvækst[[#This Row],[Dato]])-1,MONTH(Kreditvækst[[#This Row],[Dato]])+1,1)-1,Kreditvækst[[Dato]:[Udlån til husholdninger (mia. kr.)]],4,FALSE)-1)*100,NA())</f>
        <v>-0.6196477319845628</v>
      </c>
    </row>
    <row r="147" spans="1:7" hidden="1" x14ac:dyDescent="0.25">
      <c r="A147" s="3">
        <v>33634</v>
      </c>
      <c r="B147" s="4"/>
      <c r="C147" s="4">
        <v>475.79058753621848</v>
      </c>
      <c r="D147" s="4">
        <v>656.49535828598528</v>
      </c>
      <c r="E147" s="4"/>
      <c r="F147" s="4">
        <f>IFERROR((Kreditvækst[[#This Row],[Udlån til erhverv (mia. kr.)]]/VLOOKUP(DATE(YEAR(Kreditvækst[[#This Row],[Dato]])-1,MONTH(Kreditvækst[[#This Row],[Dato]])+1,1)-1,Kreditvækst[[Dato]:[Udlån til erhverv (mia. kr.)]],3,FALSE)-1)*100,NA())</f>
        <v>5.0731658742776853</v>
      </c>
      <c r="G147" s="4">
        <f>IFERROR((Kreditvækst[[#This Row],[Udlån til husholdninger (mia. kr.)]]/VLOOKUP(DATE(YEAR(Kreditvækst[[#This Row],[Dato]])-1,MONTH(Kreditvækst[[#This Row],[Dato]])+1,1)-1,Kreditvækst[[Dato]:[Udlån til husholdninger (mia. kr.)]],4,FALSE)-1)*100,NA())</f>
        <v>-0.64561435136647471</v>
      </c>
    </row>
    <row r="148" spans="1:7" hidden="1" x14ac:dyDescent="0.25">
      <c r="A148" s="3">
        <v>33663</v>
      </c>
      <c r="B148" s="4"/>
      <c r="C148" s="4">
        <v>475.83953425463619</v>
      </c>
      <c r="D148" s="4">
        <v>653.3061320144559</v>
      </c>
      <c r="E148" s="4"/>
      <c r="F148" s="4">
        <f>IFERROR((Kreditvækst[[#This Row],[Udlån til erhverv (mia. kr.)]]/VLOOKUP(DATE(YEAR(Kreditvækst[[#This Row],[Dato]])-1,MONTH(Kreditvækst[[#This Row],[Dato]])+1,1)-1,Kreditvækst[[Dato]:[Udlån til erhverv (mia. kr.)]],3,FALSE)-1)*100,NA())</f>
        <v>3.2384455176645899</v>
      </c>
      <c r="G148" s="4">
        <f>IFERROR((Kreditvækst[[#This Row],[Udlån til husholdninger (mia. kr.)]]/VLOOKUP(DATE(YEAR(Kreditvækst[[#This Row],[Dato]])-1,MONTH(Kreditvækst[[#This Row],[Dato]])+1,1)-1,Kreditvækst[[Dato]:[Udlån til husholdninger (mia. kr.)]],4,FALSE)-1)*100,NA())</f>
        <v>0.22594492985703596</v>
      </c>
    </row>
    <row r="149" spans="1:7" x14ac:dyDescent="0.25">
      <c r="A149" s="3">
        <v>33694</v>
      </c>
      <c r="B149" s="4">
        <v>155.24118070693348</v>
      </c>
      <c r="C149" s="4">
        <v>477.86164821045998</v>
      </c>
      <c r="D149" s="4">
        <v>660.65291982081158</v>
      </c>
      <c r="E149" s="4">
        <f>IF(ISNUMBER(Kreditvækst[[#This Row],[Udlån/BNP (pct. af BNP)]]),IFERROR((Kreditvækst[[#This Row],[Udlån/BNP (pct. af BNP)]]/VLOOKUP(DATE(YEAR(Kreditvækst[[#This Row],[Dato]])-1,MONTH(Kreditvækst[[#This Row],[Dato]]),DAY(Kreditvækst[[#This Row],[Dato]])),Kreditvækst[[#All],[Dato]:[Udlån/BNP (pct. af BNP)]],2,FALSE)-1)*100,NA()),NA())</f>
        <v>-2.4635022746998581</v>
      </c>
      <c r="F149" s="4">
        <f>IFERROR((Kreditvækst[[#This Row],[Udlån til erhverv (mia. kr.)]]/VLOOKUP(DATE(YEAR(Kreditvækst[[#This Row],[Dato]])-1,MONTH(Kreditvækst[[#This Row],[Dato]])+1,1)-1,Kreditvækst[[Dato]:[Udlån til erhverv (mia. kr.)]],3,FALSE)-1)*100,NA())</f>
        <v>2.0338712802470793</v>
      </c>
      <c r="G149" s="4">
        <f>IFERROR((Kreditvækst[[#This Row],[Udlån til husholdninger (mia. kr.)]]/VLOOKUP(DATE(YEAR(Kreditvækst[[#This Row],[Dato]])-1,MONTH(Kreditvækst[[#This Row],[Dato]])+1,1)-1,Kreditvækst[[Dato]:[Udlån til husholdninger (mia. kr.)]],4,FALSE)-1)*100,NA())</f>
        <v>0.42542699875183221</v>
      </c>
    </row>
    <row r="150" spans="1:7" hidden="1" x14ac:dyDescent="0.25">
      <c r="A150" s="3">
        <v>33724</v>
      </c>
      <c r="B150" s="4"/>
      <c r="C150" s="4">
        <v>469.1036219730421</v>
      </c>
      <c r="D150" s="4">
        <v>657.40489067273722</v>
      </c>
      <c r="E150" s="4"/>
      <c r="F150" s="4">
        <f>IFERROR((Kreditvækst[[#This Row],[Udlån til erhverv (mia. kr.)]]/VLOOKUP(DATE(YEAR(Kreditvækst[[#This Row],[Dato]])-1,MONTH(Kreditvækst[[#This Row],[Dato]])+1,1)-1,Kreditvækst[[Dato]:[Udlån til erhverv (mia. kr.)]],3,FALSE)-1)*100,NA())</f>
        <v>0.39938592585182509</v>
      </c>
      <c r="G150" s="4">
        <f>IFERROR((Kreditvækst[[#This Row],[Udlån til husholdninger (mia. kr.)]]/VLOOKUP(DATE(YEAR(Kreditvækst[[#This Row],[Dato]])-1,MONTH(Kreditvækst[[#This Row],[Dato]])+1,1)-1,Kreditvækst[[Dato]:[Udlån til husholdninger (mia. kr.)]],4,FALSE)-1)*100,NA())</f>
        <v>0.42356199885091872</v>
      </c>
    </row>
    <row r="151" spans="1:7" hidden="1" x14ac:dyDescent="0.25">
      <c r="A151" s="3">
        <v>33755</v>
      </c>
      <c r="B151" s="4"/>
      <c r="C151" s="4">
        <v>467.9817072314529</v>
      </c>
      <c r="D151" s="4">
        <v>654.99756361389848</v>
      </c>
      <c r="E151" s="4"/>
      <c r="F151" s="4">
        <f>IFERROR((Kreditvækst[[#This Row],[Udlån til erhverv (mia. kr.)]]/VLOOKUP(DATE(YEAR(Kreditvækst[[#This Row],[Dato]])-1,MONTH(Kreditvækst[[#This Row],[Dato]])+1,1)-1,Kreditvækst[[Dato]:[Udlån til erhverv (mia. kr.)]],3,FALSE)-1)*100,NA())</f>
        <v>-0.36576339206837449</v>
      </c>
      <c r="G151" s="4">
        <f>IFERROR((Kreditvækst[[#This Row],[Udlån til husholdninger (mia. kr.)]]/VLOOKUP(DATE(YEAR(Kreditvækst[[#This Row],[Dato]])-1,MONTH(Kreditvækst[[#This Row],[Dato]])+1,1)-1,Kreditvækst[[Dato]:[Udlån til husholdninger (mia. kr.)]],4,FALSE)-1)*100,NA())</f>
        <v>0.15313617556975689</v>
      </c>
    </row>
    <row r="152" spans="1:7" x14ac:dyDescent="0.25">
      <c r="A152" s="3">
        <v>33785</v>
      </c>
      <c r="B152" s="4">
        <v>153.48797561614046</v>
      </c>
      <c r="C152" s="4">
        <v>472.0209490575462</v>
      </c>
      <c r="D152" s="4">
        <v>661.17433198963272</v>
      </c>
      <c r="E152" s="4">
        <f>IF(ISNUMBER(Kreditvækst[[#This Row],[Udlån/BNP (pct. af BNP)]]),IFERROR((Kreditvækst[[#This Row],[Udlån/BNP (pct. af BNP)]]/VLOOKUP(DATE(YEAR(Kreditvækst[[#This Row],[Dato]])-1,MONTH(Kreditvækst[[#This Row],[Dato]]),DAY(Kreditvækst[[#This Row],[Dato]])),Kreditvækst[[#All],[Dato]:[Udlån/BNP (pct. af BNP)]],2,FALSE)-1)*100,NA()),NA())</f>
        <v>-4.1211312176119179</v>
      </c>
      <c r="F152" s="4">
        <f>IFERROR((Kreditvækst[[#This Row],[Udlån til erhverv (mia. kr.)]]/VLOOKUP(DATE(YEAR(Kreditvækst[[#This Row],[Dato]])-1,MONTH(Kreditvækst[[#This Row],[Dato]])+1,1)-1,Kreditvækst[[Dato]:[Udlån til erhverv (mia. kr.)]],3,FALSE)-1)*100,NA())</f>
        <v>-1.2863578598815262</v>
      </c>
      <c r="G152" s="4">
        <f>IFERROR((Kreditvækst[[#This Row],[Udlån til husholdninger (mia. kr.)]]/VLOOKUP(DATE(YEAR(Kreditvækst[[#This Row],[Dato]])-1,MONTH(Kreditvækst[[#This Row],[Dato]])+1,1)-1,Kreditvækst[[Dato]:[Udlån til husholdninger (mia. kr.)]],4,FALSE)-1)*100,NA())</f>
        <v>-0.40654200131244878</v>
      </c>
    </row>
    <row r="153" spans="1:7" hidden="1" x14ac:dyDescent="0.25">
      <c r="A153" s="3">
        <v>33816</v>
      </c>
      <c r="B153" s="4"/>
      <c r="C153" s="4">
        <v>458.72209349257446</v>
      </c>
      <c r="D153" s="4">
        <v>652.48897683630798</v>
      </c>
      <c r="E153" s="4"/>
      <c r="F153" s="4">
        <f>IFERROR((Kreditvækst[[#This Row],[Udlån til erhverv (mia. kr.)]]/VLOOKUP(DATE(YEAR(Kreditvækst[[#This Row],[Dato]])-1,MONTH(Kreditvækst[[#This Row],[Dato]])+1,1)-1,Kreditvækst[[Dato]:[Udlån til erhverv (mia. kr.)]],3,FALSE)-1)*100,NA())</f>
        <v>-2.0998771765073809</v>
      </c>
      <c r="G153" s="4">
        <f>IFERROR((Kreditvækst[[#This Row],[Udlån til husholdninger (mia. kr.)]]/VLOOKUP(DATE(YEAR(Kreditvækst[[#This Row],[Dato]])-1,MONTH(Kreditvækst[[#This Row],[Dato]])+1,1)-1,Kreditvækst[[Dato]:[Udlån til husholdninger (mia. kr.)]],4,FALSE)-1)*100,NA())</f>
        <v>-0.19063735323225917</v>
      </c>
    </row>
    <row r="154" spans="1:7" hidden="1" x14ac:dyDescent="0.25">
      <c r="A154" s="3">
        <v>33847</v>
      </c>
      <c r="B154" s="4"/>
      <c r="C154" s="4">
        <v>458.4839222264136</v>
      </c>
      <c r="D154" s="4">
        <v>652.44974278753216</v>
      </c>
      <c r="E154" s="4"/>
      <c r="F154" s="4">
        <f>IFERROR((Kreditvækst[[#This Row],[Udlån til erhverv (mia. kr.)]]/VLOOKUP(DATE(YEAR(Kreditvækst[[#This Row],[Dato]])-1,MONTH(Kreditvækst[[#This Row],[Dato]])+1,1)-1,Kreditvækst[[Dato]:[Udlån til erhverv (mia. kr.)]],3,FALSE)-1)*100,NA())</f>
        <v>-2.2092171340061251</v>
      </c>
      <c r="G154" s="4">
        <f>IFERROR((Kreditvækst[[#This Row],[Udlån til husholdninger (mia. kr.)]]/VLOOKUP(DATE(YEAR(Kreditvækst[[#This Row],[Dato]])-1,MONTH(Kreditvækst[[#This Row],[Dato]])+1,1)-1,Kreditvækst[[Dato]:[Udlån til husholdninger (mia. kr.)]],4,FALSE)-1)*100,NA())</f>
        <v>0.43370730661835832</v>
      </c>
    </row>
    <row r="155" spans="1:7" x14ac:dyDescent="0.25">
      <c r="A155" s="3">
        <v>33877</v>
      </c>
      <c r="B155" s="4">
        <v>150.01150993057342</v>
      </c>
      <c r="C155" s="4">
        <v>459.83776968704314</v>
      </c>
      <c r="D155" s="4">
        <v>659.09101646877605</v>
      </c>
      <c r="E155" s="4">
        <f>IF(ISNUMBER(Kreditvækst[[#This Row],[Udlån/BNP (pct. af BNP)]]),IFERROR((Kreditvækst[[#This Row],[Udlån/BNP (pct. af BNP)]]/VLOOKUP(DATE(YEAR(Kreditvækst[[#This Row],[Dato]])-1,MONTH(Kreditvækst[[#This Row],[Dato]]),DAY(Kreditvækst[[#This Row],[Dato]])),Kreditvækst[[#All],[Dato]:[Udlån/BNP (pct. af BNP)]],2,FALSE)-1)*100,NA()),NA())</f>
        <v>-4.2294827540602764</v>
      </c>
      <c r="F155" s="4">
        <f>IFERROR((Kreditvækst[[#This Row],[Udlån til erhverv (mia. kr.)]]/VLOOKUP(DATE(YEAR(Kreditvækst[[#This Row],[Dato]])-1,MONTH(Kreditvækst[[#This Row],[Dato]])+1,1)-1,Kreditvækst[[Dato]:[Udlån til erhverv (mia. kr.)]],3,FALSE)-1)*100,NA())</f>
        <v>-2.5495121679449007</v>
      </c>
      <c r="G155" s="4">
        <f>IFERROR((Kreditvækst[[#This Row],[Udlån til husholdninger (mia. kr.)]]/VLOOKUP(DATE(YEAR(Kreditvækst[[#This Row],[Dato]])-1,MONTH(Kreditvækst[[#This Row],[Dato]])+1,1)-1,Kreditvækst[[Dato]:[Udlån til husholdninger (mia. kr.)]],4,FALSE)-1)*100,NA())</f>
        <v>2.1502273391371673E-3</v>
      </c>
    </row>
    <row r="156" spans="1:7" hidden="1" x14ac:dyDescent="0.25">
      <c r="A156" s="3">
        <v>33908</v>
      </c>
      <c r="B156" s="4"/>
      <c r="C156" s="4">
        <v>451.25268175173863</v>
      </c>
      <c r="D156" s="4">
        <v>653.69770395000546</v>
      </c>
      <c r="E156" s="4"/>
      <c r="F156" s="4">
        <f>IFERROR((Kreditvækst[[#This Row],[Udlån til erhverv (mia. kr.)]]/VLOOKUP(DATE(YEAR(Kreditvækst[[#This Row],[Dato]])-1,MONTH(Kreditvækst[[#This Row],[Dato]])+1,1)-1,Kreditvækst[[Dato]:[Udlån til erhverv (mia. kr.)]],3,FALSE)-1)*100,NA())</f>
        <v>-3.8276067775057099</v>
      </c>
      <c r="G156" s="4">
        <f>IFERROR((Kreditvækst[[#This Row],[Udlån til husholdninger (mia. kr.)]]/VLOOKUP(DATE(YEAR(Kreditvækst[[#This Row],[Dato]])-1,MONTH(Kreditvækst[[#This Row],[Dato]])+1,1)-1,Kreditvækst[[Dato]:[Udlån til husholdninger (mia. kr.)]],4,FALSE)-1)*100,NA())</f>
        <v>2.2749613013939296E-2</v>
      </c>
    </row>
    <row r="157" spans="1:7" hidden="1" x14ac:dyDescent="0.25">
      <c r="A157" s="3">
        <v>33938</v>
      </c>
      <c r="B157" s="4"/>
      <c r="C157" s="4">
        <v>453.07519219224491</v>
      </c>
      <c r="D157" s="4">
        <v>653.59365282942929</v>
      </c>
      <c r="E157" s="4"/>
      <c r="F157" s="4">
        <f>IFERROR((Kreditvækst[[#This Row],[Udlån til erhverv (mia. kr.)]]/VLOOKUP(DATE(YEAR(Kreditvækst[[#This Row],[Dato]])-1,MONTH(Kreditvækst[[#This Row],[Dato]])+1,1)-1,Kreditvækst[[Dato]:[Udlån til erhverv (mia. kr.)]],3,FALSE)-1)*100,NA())</f>
        <v>-3.9999044638804993</v>
      </c>
      <c r="G157" s="4">
        <f>IFERROR((Kreditvækst[[#This Row],[Udlån til husholdninger (mia. kr.)]]/VLOOKUP(DATE(YEAR(Kreditvækst[[#This Row],[Dato]])-1,MONTH(Kreditvækst[[#This Row],[Dato]])+1,1)-1,Kreditvækst[[Dato]:[Udlån til husholdninger (mia. kr.)]],4,FALSE)-1)*100,NA())</f>
        <v>0.49135704105915945</v>
      </c>
    </row>
    <row r="158" spans="1:7" x14ac:dyDescent="0.25">
      <c r="A158" s="3">
        <v>33969</v>
      </c>
      <c r="B158" s="4">
        <v>146.19707327825284</v>
      </c>
      <c r="C158" s="4">
        <v>447.21042265499636</v>
      </c>
      <c r="D158" s="4">
        <v>660.60637615374469</v>
      </c>
      <c r="E158" s="4">
        <f>IF(ISNUMBER(Kreditvækst[[#This Row],[Udlån/BNP (pct. af BNP)]]),IFERROR((Kreditvækst[[#This Row],[Udlån/BNP (pct. af BNP)]]/VLOOKUP(DATE(YEAR(Kreditvækst[[#This Row],[Dato]])-1,MONTH(Kreditvækst[[#This Row],[Dato]]),DAY(Kreditvækst[[#This Row],[Dato]])),Kreditvækst[[#All],[Dato]:[Udlån/BNP (pct. af BNP)]],2,FALSE)-1)*100,NA()),NA())</f>
        <v>-7.1896883242218657</v>
      </c>
      <c r="F158" s="4">
        <f>IFERROR((Kreditvækst[[#This Row],[Udlån til erhverv (mia. kr.)]]/VLOOKUP(DATE(YEAR(Kreditvækst[[#This Row],[Dato]])-1,MONTH(Kreditvækst[[#This Row],[Dato]])+1,1)-1,Kreditvækst[[Dato]:[Udlån til erhverv (mia. kr.)]],3,FALSE)-1)*100,NA())</f>
        <v>-6.9339149362666603</v>
      </c>
      <c r="G158" s="4">
        <f>IFERROR((Kreditvækst[[#This Row],[Udlån til husholdninger (mia. kr.)]]/VLOOKUP(DATE(YEAR(Kreditvækst[[#This Row],[Dato]])-1,MONTH(Kreditvækst[[#This Row],[Dato]])+1,1)-1,Kreditvækst[[Dato]:[Udlån til husholdninger (mia. kr.)]],4,FALSE)-1)*100,NA())</f>
        <v>-0.59998402326641997</v>
      </c>
    </row>
    <row r="159" spans="1:7" hidden="1" x14ac:dyDescent="0.25">
      <c r="A159" s="3">
        <v>34000</v>
      </c>
      <c r="B159" s="4"/>
      <c r="C159" s="4">
        <v>441.19216600472987</v>
      </c>
      <c r="D159" s="4">
        <v>654.27197210288182</v>
      </c>
      <c r="E159" s="4"/>
      <c r="F159" s="4">
        <f>IFERROR((Kreditvækst[[#This Row],[Udlån til erhverv (mia. kr.)]]/VLOOKUP(DATE(YEAR(Kreditvækst[[#This Row],[Dato]])-1,MONTH(Kreditvækst[[#This Row],[Dato]])+1,1)-1,Kreditvækst[[Dato]:[Udlån til erhverv (mia. kr.)]],3,FALSE)-1)*100,NA())</f>
        <v>-7.2717751123764884</v>
      </c>
      <c r="G159" s="4">
        <f>IFERROR((Kreditvækst[[#This Row],[Udlån til husholdninger (mia. kr.)]]/VLOOKUP(DATE(YEAR(Kreditvækst[[#This Row],[Dato]])-1,MONTH(Kreditvækst[[#This Row],[Dato]])+1,1)-1,Kreditvækst[[Dato]:[Udlån til husholdninger (mia. kr.)]],4,FALSE)-1)*100,NA())</f>
        <v>-0.33867508049232331</v>
      </c>
    </row>
    <row r="160" spans="1:7" hidden="1" x14ac:dyDescent="0.25">
      <c r="A160" s="3">
        <v>34028</v>
      </c>
      <c r="B160" s="4"/>
      <c r="C160" s="4">
        <v>441.74029601246764</v>
      </c>
      <c r="D160" s="4">
        <v>653.11853681945502</v>
      </c>
      <c r="E160" s="4"/>
      <c r="F160" s="4">
        <f>IFERROR((Kreditvækst[[#This Row],[Udlån til erhverv (mia. kr.)]]/VLOOKUP(DATE(YEAR(Kreditvækst[[#This Row],[Dato]])-1,MONTH(Kreditvækst[[#This Row],[Dato]])+1,1)-1,Kreditvækst[[Dato]:[Udlån til erhverv (mia. kr.)]],3,FALSE)-1)*100,NA())</f>
        <v>-7.1661213050702504</v>
      </c>
      <c r="G160" s="4">
        <f>IFERROR((Kreditvækst[[#This Row],[Udlån til husholdninger (mia. kr.)]]/VLOOKUP(DATE(YEAR(Kreditvækst[[#This Row],[Dato]])-1,MONTH(Kreditvækst[[#This Row],[Dato]])+1,1)-1,Kreditvækst[[Dato]:[Udlån til husholdninger (mia. kr.)]],4,FALSE)-1)*100,NA())</f>
        <v>-2.8714745784252926E-2</v>
      </c>
    </row>
    <row r="161" spans="1:7" x14ac:dyDescent="0.25">
      <c r="A161" s="3">
        <v>34059</v>
      </c>
      <c r="B161" s="4">
        <v>143.88213941263007</v>
      </c>
      <c r="C161" s="4">
        <v>440.83106901913794</v>
      </c>
      <c r="D161" s="4">
        <v>648.73965295740857</v>
      </c>
      <c r="E161" s="4">
        <f>IF(ISNUMBER(Kreditvækst[[#This Row],[Udlån/BNP (pct. af BNP)]]),IFERROR((Kreditvækst[[#This Row],[Udlån/BNP (pct. af BNP)]]/VLOOKUP(DATE(YEAR(Kreditvækst[[#This Row],[Dato]])-1,MONTH(Kreditvækst[[#This Row],[Dato]]),DAY(Kreditvækst[[#This Row],[Dato]])),Kreditvækst[[#All],[Dato]:[Udlån/BNP (pct. af BNP)]],2,FALSE)-1)*100,NA()),NA())</f>
        <v>-7.3170284086844006</v>
      </c>
      <c r="F161" s="4">
        <f>IFERROR((Kreditvækst[[#This Row],[Udlån til erhverv (mia. kr.)]]/VLOOKUP(DATE(YEAR(Kreditvækst[[#This Row],[Dato]])-1,MONTH(Kreditvækst[[#This Row],[Dato]])+1,1)-1,Kreditvækst[[Dato]:[Udlån til erhverv (mia. kr.)]],3,FALSE)-1)*100,NA())</f>
        <v>-7.7492260217988935</v>
      </c>
      <c r="G161" s="4">
        <f>IFERROR((Kreditvækst[[#This Row],[Udlån til husholdninger (mia. kr.)]]/VLOOKUP(DATE(YEAR(Kreditvækst[[#This Row],[Dato]])-1,MONTH(Kreditvækst[[#This Row],[Dato]])+1,1)-1,Kreditvækst[[Dato]:[Udlån til husholdninger (mia. kr.)]],4,FALSE)-1)*100,NA())</f>
        <v>-1.80325652184119</v>
      </c>
    </row>
    <row r="162" spans="1:7" hidden="1" x14ac:dyDescent="0.25">
      <c r="A162" s="3">
        <v>34089</v>
      </c>
      <c r="B162" s="4"/>
      <c r="C162" s="4">
        <v>434.83670368319338</v>
      </c>
      <c r="D162" s="4">
        <v>645.71260753176807</v>
      </c>
      <c r="E162" s="4"/>
      <c r="F162" s="4">
        <f>IFERROR((Kreditvækst[[#This Row],[Udlån til erhverv (mia. kr.)]]/VLOOKUP(DATE(YEAR(Kreditvækst[[#This Row],[Dato]])-1,MONTH(Kreditvækst[[#This Row],[Dato]])+1,1)-1,Kreditvækst[[Dato]:[Udlån til erhverv (mia. kr.)]],3,FALSE)-1)*100,NA())</f>
        <v>-7.3047652341123754</v>
      </c>
      <c r="G162" s="4">
        <f>IFERROR((Kreditvækst[[#This Row],[Udlån til husholdninger (mia. kr.)]]/VLOOKUP(DATE(YEAR(Kreditvækst[[#This Row],[Dato]])-1,MONTH(Kreditvækst[[#This Row],[Dato]])+1,1)-1,Kreditvækst[[Dato]:[Udlån til husholdninger (mia. kr.)]],4,FALSE)-1)*100,NA())</f>
        <v>-1.7785512865601261</v>
      </c>
    </row>
    <row r="163" spans="1:7" hidden="1" x14ac:dyDescent="0.25">
      <c r="A163" s="3">
        <v>34120</v>
      </c>
      <c r="B163" s="4"/>
      <c r="C163" s="4">
        <v>436.59541912057233</v>
      </c>
      <c r="D163" s="4">
        <v>645.89465554424351</v>
      </c>
      <c r="E163" s="4"/>
      <c r="F163" s="4">
        <f>IFERROR((Kreditvækst[[#This Row],[Udlån til erhverv (mia. kr.)]]/VLOOKUP(DATE(YEAR(Kreditvækst[[#This Row],[Dato]])-1,MONTH(Kreditvækst[[#This Row],[Dato]])+1,1)-1,Kreditvækst[[Dato]:[Udlån til erhverv (mia. kr.)]],3,FALSE)-1)*100,NA())</f>
        <v>-6.7067339654277696</v>
      </c>
      <c r="G163" s="4">
        <f>IFERROR((Kreditvækst[[#This Row],[Udlån til husholdninger (mia. kr.)]]/VLOOKUP(DATE(YEAR(Kreditvækst[[#This Row],[Dato]])-1,MONTH(Kreditvækst[[#This Row],[Dato]])+1,1)-1,Kreditvækst[[Dato]:[Udlån til husholdninger (mia. kr.)]],4,FALSE)-1)*100,NA())</f>
        <v>-1.3897621266604987</v>
      </c>
    </row>
    <row r="164" spans="1:7" x14ac:dyDescent="0.25">
      <c r="A164" s="3">
        <v>34150</v>
      </c>
      <c r="B164" s="4">
        <v>143.06457049633349</v>
      </c>
      <c r="C164" s="4">
        <v>437.77898714404444</v>
      </c>
      <c r="D164" s="4">
        <v>648.02091967755382</v>
      </c>
      <c r="E164" s="4">
        <f>IF(ISNUMBER(Kreditvækst[[#This Row],[Udlån/BNP (pct. af BNP)]]),IFERROR((Kreditvækst[[#This Row],[Udlån/BNP (pct. af BNP)]]/VLOOKUP(DATE(YEAR(Kreditvækst[[#This Row],[Dato]])-1,MONTH(Kreditvækst[[#This Row],[Dato]]),DAY(Kreditvækst[[#This Row],[Dato]])),Kreditvækst[[#All],[Dato]:[Udlån/BNP (pct. af BNP)]],2,FALSE)-1)*100,NA()),NA())</f>
        <v>-6.7910239078759922</v>
      </c>
      <c r="F164" s="4">
        <f>IFERROR((Kreditvækst[[#This Row],[Udlån til erhverv (mia. kr.)]]/VLOOKUP(DATE(YEAR(Kreditvækst[[#This Row],[Dato]])-1,MONTH(Kreditvækst[[#This Row],[Dato]])+1,1)-1,Kreditvækst[[Dato]:[Udlån til erhverv (mia. kr.)]],3,FALSE)-1)*100,NA())</f>
        <v>-7.2543309744769751</v>
      </c>
      <c r="G164" s="4">
        <f>IFERROR((Kreditvækst[[#This Row],[Udlån til husholdninger (mia. kr.)]]/VLOOKUP(DATE(YEAR(Kreditvækst[[#This Row],[Dato]])-1,MONTH(Kreditvækst[[#This Row],[Dato]])+1,1)-1,Kreditvækst[[Dato]:[Udlån til husholdninger (mia. kr.)]],4,FALSE)-1)*100,NA())</f>
        <v>-1.9894015353707273</v>
      </c>
    </row>
    <row r="165" spans="1:7" hidden="1" x14ac:dyDescent="0.25">
      <c r="A165" s="3">
        <v>34181</v>
      </c>
      <c r="B165" s="4"/>
      <c r="C165" s="4">
        <v>430.47123467837167</v>
      </c>
      <c r="D165" s="4">
        <v>641.86243448659059</v>
      </c>
      <c r="E165" s="4"/>
      <c r="F165" s="4">
        <f>IFERROR((Kreditvækst[[#This Row],[Udlån til erhverv (mia. kr.)]]/VLOOKUP(DATE(YEAR(Kreditvækst[[#This Row],[Dato]])-1,MONTH(Kreditvækst[[#This Row],[Dato]])+1,1)-1,Kreditvækst[[Dato]:[Udlån til erhverv (mia. kr.)]],3,FALSE)-1)*100,NA())</f>
        <v>-6.1585999922325723</v>
      </c>
      <c r="G165" s="4">
        <f>IFERROR((Kreditvækst[[#This Row],[Udlån til husholdninger (mia. kr.)]]/VLOOKUP(DATE(YEAR(Kreditvækst[[#This Row],[Dato]])-1,MONTH(Kreditvækst[[#This Row],[Dato]])+1,1)-1,Kreditvækst[[Dato]:[Udlån til husholdninger (mia. kr.)]],4,FALSE)-1)*100,NA())</f>
        <v>-1.6286163792746056</v>
      </c>
    </row>
    <row r="166" spans="1:7" hidden="1" x14ac:dyDescent="0.25">
      <c r="A166" s="3">
        <v>34212</v>
      </c>
      <c r="B166" s="4"/>
      <c r="C166" s="4">
        <v>435.27703236398213</v>
      </c>
      <c r="D166" s="4">
        <v>645.15666876912121</v>
      </c>
      <c r="E166" s="4"/>
      <c r="F166" s="4">
        <f>IFERROR((Kreditvækst[[#This Row],[Udlån til erhverv (mia. kr.)]]/VLOOKUP(DATE(YEAR(Kreditvækst[[#This Row],[Dato]])-1,MONTH(Kreditvækst[[#This Row],[Dato]])+1,1)-1,Kreditvækst[[Dato]:[Udlån til erhverv (mia. kr.)]],3,FALSE)-1)*100,NA())</f>
        <v>-5.0616583782781337</v>
      </c>
      <c r="G166" s="4">
        <f>IFERROR((Kreditvækst[[#This Row],[Udlån til husholdninger (mia. kr.)]]/VLOOKUP(DATE(YEAR(Kreditvækst[[#This Row],[Dato]])-1,MONTH(Kreditvækst[[#This Row],[Dato]])+1,1)-1,Kreditvækst[[Dato]:[Udlån til husholdninger (mia. kr.)]],4,FALSE)-1)*100,NA())</f>
        <v>-1.1177985889383568</v>
      </c>
    </row>
    <row r="167" spans="1:7" x14ac:dyDescent="0.25">
      <c r="A167" s="3">
        <v>34242</v>
      </c>
      <c r="B167" s="4">
        <v>142.19422658348859</v>
      </c>
      <c r="C167" s="4">
        <v>429.18059386077891</v>
      </c>
      <c r="D167" s="4">
        <v>653.42716457819415</v>
      </c>
      <c r="E167" s="4">
        <f>IF(ISNUMBER(Kreditvækst[[#This Row],[Udlån/BNP (pct. af BNP)]]),IFERROR((Kreditvækst[[#This Row],[Udlån/BNP (pct. af BNP)]]/VLOOKUP(DATE(YEAR(Kreditvækst[[#This Row],[Dato]])-1,MONTH(Kreditvækst[[#This Row],[Dato]]),DAY(Kreditvækst[[#This Row],[Dato]])),Kreditvækst[[#All],[Dato]:[Udlån/BNP (pct. af BNP)]],2,FALSE)-1)*100,NA()),NA())</f>
        <v>-5.2111223670121998</v>
      </c>
      <c r="F167" s="4">
        <f>IFERROR((Kreditvækst[[#This Row],[Udlån til erhverv (mia. kr.)]]/VLOOKUP(DATE(YEAR(Kreditvækst[[#This Row],[Dato]])-1,MONTH(Kreditvækst[[#This Row],[Dato]])+1,1)-1,Kreditvækst[[Dato]:[Udlån til erhverv (mia. kr.)]],3,FALSE)-1)*100,NA())</f>
        <v>-6.6669547060322802</v>
      </c>
      <c r="G167" s="4">
        <f>IFERROR((Kreditvækst[[#This Row],[Udlån til husholdninger (mia. kr.)]]/VLOOKUP(DATE(YEAR(Kreditvækst[[#This Row],[Dato]])-1,MONTH(Kreditvækst[[#This Row],[Dato]])+1,1)-1,Kreditvækst[[Dato]:[Udlån til husholdninger (mia. kr.)]],4,FALSE)-1)*100,NA())</f>
        <v>-0.85934290546504366</v>
      </c>
    </row>
    <row r="168" spans="1:7" hidden="1" x14ac:dyDescent="0.25">
      <c r="A168" s="3">
        <v>34273</v>
      </c>
      <c r="B168" s="4"/>
      <c r="C168" s="4">
        <v>418.50324408127074</v>
      </c>
      <c r="D168" s="4">
        <v>652.63749962348129</v>
      </c>
      <c r="E168" s="4"/>
      <c r="F168" s="4">
        <f>IFERROR((Kreditvækst[[#This Row],[Udlån til erhverv (mia. kr.)]]/VLOOKUP(DATE(YEAR(Kreditvækst[[#This Row],[Dato]])-1,MONTH(Kreditvækst[[#This Row],[Dato]])+1,1)-1,Kreditvækst[[Dato]:[Udlån til erhverv (mia. kr.)]],3,FALSE)-1)*100,NA())</f>
        <v>-7.2574499819782474</v>
      </c>
      <c r="G168" s="4">
        <f>IFERROR((Kreditvækst[[#This Row],[Udlån til husholdninger (mia. kr.)]]/VLOOKUP(DATE(YEAR(Kreditvækst[[#This Row],[Dato]])-1,MONTH(Kreditvækst[[#This Row],[Dato]])+1,1)-1,Kreditvækst[[Dato]:[Udlån til husholdninger (mia. kr.)]],4,FALSE)-1)*100,NA())</f>
        <v>-0.1621857198086829</v>
      </c>
    </row>
    <row r="169" spans="1:7" hidden="1" x14ac:dyDescent="0.25">
      <c r="A169" s="3">
        <v>34303</v>
      </c>
      <c r="B169" s="4"/>
      <c r="C169" s="4">
        <v>414.39490005108337</v>
      </c>
      <c r="D169" s="4">
        <v>654.58829640073463</v>
      </c>
      <c r="E169" s="4"/>
      <c r="F169" s="4">
        <f>IFERROR((Kreditvækst[[#This Row],[Udlån til erhverv (mia. kr.)]]/VLOOKUP(DATE(YEAR(Kreditvækst[[#This Row],[Dato]])-1,MONTH(Kreditvækst[[#This Row],[Dato]])+1,1)-1,Kreditvækst[[Dato]:[Udlån til erhverv (mia. kr.)]],3,FALSE)-1)*100,NA())</f>
        <v>-8.5372787580806353</v>
      </c>
      <c r="G169" s="4">
        <f>IFERROR((Kreditvækst[[#This Row],[Udlån til husholdninger (mia. kr.)]]/VLOOKUP(DATE(YEAR(Kreditvækst[[#This Row],[Dato]])-1,MONTH(Kreditvækst[[#This Row],[Dato]])+1,1)-1,Kreditvækst[[Dato]:[Udlån til husholdninger (mia. kr.)]],4,FALSE)-1)*100,NA())</f>
        <v>0.15218072681695283</v>
      </c>
    </row>
    <row r="170" spans="1:7" x14ac:dyDescent="0.25">
      <c r="A170" s="3">
        <v>34334</v>
      </c>
      <c r="B170" s="4">
        <v>140.88109694236911</v>
      </c>
      <c r="C170" s="4">
        <v>410.09680580233317</v>
      </c>
      <c r="D170" s="4">
        <v>673.50453217856625</v>
      </c>
      <c r="E170" s="4">
        <f>IF(ISNUMBER(Kreditvækst[[#This Row],[Udlån/BNP (pct. af BNP)]]),IFERROR((Kreditvækst[[#This Row],[Udlån/BNP (pct. af BNP)]]/VLOOKUP(DATE(YEAR(Kreditvækst[[#This Row],[Dato]])-1,MONTH(Kreditvækst[[#This Row],[Dato]]),DAY(Kreditvækst[[#This Row],[Dato]])),Kreditvækst[[#All],[Dato]:[Udlån/BNP (pct. af BNP)]],2,FALSE)-1)*100,NA()),NA())</f>
        <v>-3.636171516078146</v>
      </c>
      <c r="F170" s="4">
        <f>IFERROR((Kreditvækst[[#This Row],[Udlån til erhverv (mia. kr.)]]/VLOOKUP(DATE(YEAR(Kreditvækst[[#This Row],[Dato]])-1,MONTH(Kreditvækst[[#This Row],[Dato]])+1,1)-1,Kreditvækst[[Dato]:[Udlån til erhverv (mia. kr.)]],3,FALSE)-1)*100,NA())</f>
        <v>-8.2989158956375153</v>
      </c>
      <c r="G170" s="4">
        <f>IFERROR((Kreditvækst[[#This Row],[Udlån til husholdninger (mia. kr.)]]/VLOOKUP(DATE(YEAR(Kreditvækst[[#This Row],[Dato]])-1,MONTH(Kreditvækst[[#This Row],[Dato]])+1,1)-1,Kreditvækst[[Dato]:[Udlån til husholdninger (mia. kr.)]],4,FALSE)-1)*100,NA())</f>
        <v>1.9524722270951367</v>
      </c>
    </row>
    <row r="171" spans="1:7" hidden="1" x14ac:dyDescent="0.25">
      <c r="A171" s="3">
        <v>34365</v>
      </c>
      <c r="B171" s="4"/>
      <c r="C171" s="4">
        <v>406.49553040994465</v>
      </c>
      <c r="D171" s="4">
        <v>666.67288162748696</v>
      </c>
      <c r="E171" s="4"/>
      <c r="F171" s="4">
        <f>IFERROR((Kreditvækst[[#This Row],[Udlån til erhverv (mia. kr.)]]/VLOOKUP(DATE(YEAR(Kreditvækst[[#This Row],[Dato]])-1,MONTH(Kreditvækst[[#This Row],[Dato]])+1,1)-1,Kreditvækst[[Dato]:[Udlån til erhverv (mia. kr.)]],3,FALSE)-1)*100,NA())</f>
        <v>-7.8642909526215998</v>
      </c>
      <c r="G171" s="4">
        <f>IFERROR((Kreditvækst[[#This Row],[Udlån til husholdninger (mia. kr.)]]/VLOOKUP(DATE(YEAR(Kreditvækst[[#This Row],[Dato]])-1,MONTH(Kreditvækst[[#This Row],[Dato]])+1,1)-1,Kreditvækst[[Dato]:[Udlån til husholdninger (mia. kr.)]],4,FALSE)-1)*100,NA())</f>
        <v>1.8953753260662509</v>
      </c>
    </row>
    <row r="172" spans="1:7" hidden="1" x14ac:dyDescent="0.25">
      <c r="A172" s="3">
        <v>34393</v>
      </c>
      <c r="B172" s="4"/>
      <c r="C172" s="4">
        <v>413.23767230577107</v>
      </c>
      <c r="D172" s="4">
        <v>674.0202341335721</v>
      </c>
      <c r="E172" s="4"/>
      <c r="F172" s="4">
        <f>IFERROR((Kreditvækst[[#This Row],[Udlån til erhverv (mia. kr.)]]/VLOOKUP(DATE(YEAR(Kreditvækst[[#This Row],[Dato]])-1,MONTH(Kreditvækst[[#This Row],[Dato]])+1,1)-1,Kreditvækst[[Dato]:[Udlån til erhverv (mia. kr.)]],3,FALSE)-1)*100,NA())</f>
        <v>-6.4523485776566076</v>
      </c>
      <c r="G172" s="4">
        <f>IFERROR((Kreditvækst[[#This Row],[Udlån til husholdninger (mia. kr.)]]/VLOOKUP(DATE(YEAR(Kreditvækst[[#This Row],[Dato]])-1,MONTH(Kreditvækst[[#This Row],[Dato]])+1,1)-1,Kreditvækst[[Dato]:[Udlån til husholdninger (mia. kr.)]],4,FALSE)-1)*100,NA())</f>
        <v>3.2002915452229885</v>
      </c>
    </row>
    <row r="173" spans="1:7" x14ac:dyDescent="0.25">
      <c r="A173" s="3">
        <v>34424</v>
      </c>
      <c r="B173" s="4">
        <v>140.75727708298723</v>
      </c>
      <c r="C173" s="4">
        <v>412.00125612759228</v>
      </c>
      <c r="D173" s="4">
        <v>683.87248473242721</v>
      </c>
      <c r="E173" s="4">
        <f>IF(ISNUMBER(Kreditvækst[[#This Row],[Udlån/BNP (pct. af BNP)]]),IFERROR((Kreditvækst[[#This Row],[Udlån/BNP (pct. af BNP)]]/VLOOKUP(DATE(YEAR(Kreditvækst[[#This Row],[Dato]])-1,MONTH(Kreditvækst[[#This Row],[Dato]]),DAY(Kreditvækst[[#This Row],[Dato]])),Kreditvækst[[#All],[Dato]:[Udlån/BNP (pct. af BNP)]],2,FALSE)-1)*100,NA()),NA())</f>
        <v>-2.1718208683853768</v>
      </c>
      <c r="F173" s="4">
        <f>IFERROR((Kreditvækst[[#This Row],[Udlån til erhverv (mia. kr.)]]/VLOOKUP(DATE(YEAR(Kreditvækst[[#This Row],[Dato]])-1,MONTH(Kreditvækst[[#This Row],[Dato]])+1,1)-1,Kreditvækst[[Dato]:[Udlån til erhverv (mia. kr.)]],3,FALSE)-1)*100,NA())</f>
        <v>-6.5398777258809933</v>
      </c>
      <c r="G173" s="4">
        <f>IFERROR((Kreditvækst[[#This Row],[Udlån til husholdninger (mia. kr.)]]/VLOOKUP(DATE(YEAR(Kreditvækst[[#This Row],[Dato]])-1,MONTH(Kreditvækst[[#This Row],[Dato]])+1,1)-1,Kreditvækst[[Dato]:[Udlån til husholdninger (mia. kr.)]],4,FALSE)-1)*100,NA())</f>
        <v>5.4155517725575475</v>
      </c>
    </row>
    <row r="174" spans="1:7" hidden="1" x14ac:dyDescent="0.25">
      <c r="A174" s="3">
        <v>34454</v>
      </c>
      <c r="B174" s="4"/>
      <c r="C174" s="4">
        <v>402.38072046302506</v>
      </c>
      <c r="D174" s="4">
        <v>672.34145632912191</v>
      </c>
      <c r="E174" s="4"/>
      <c r="F174" s="4">
        <f>IFERROR((Kreditvækst[[#This Row],[Udlån til erhverv (mia. kr.)]]/VLOOKUP(DATE(YEAR(Kreditvækst[[#This Row],[Dato]])-1,MONTH(Kreditvækst[[#This Row],[Dato]])+1,1)-1,Kreditvækst[[Dato]:[Udlån til erhverv (mia. kr.)]],3,FALSE)-1)*100,NA())</f>
        <v>-7.4639474877020939</v>
      </c>
      <c r="G174" s="4">
        <f>IFERROR((Kreditvækst[[#This Row],[Udlån til husholdninger (mia. kr.)]]/VLOOKUP(DATE(YEAR(Kreditvækst[[#This Row],[Dato]])-1,MONTH(Kreditvækst[[#This Row],[Dato]])+1,1)-1,Kreditvækst[[Dato]:[Udlån til husholdninger (mia. kr.)]],4,FALSE)-1)*100,NA())</f>
        <v>4.1239474786070041</v>
      </c>
    </row>
    <row r="175" spans="1:7" hidden="1" x14ac:dyDescent="0.25">
      <c r="A175" s="3">
        <v>34485</v>
      </c>
      <c r="B175" s="4"/>
      <c r="C175" s="4">
        <v>402.72611002644584</v>
      </c>
      <c r="D175" s="4">
        <v>677.23190877960621</v>
      </c>
      <c r="E175" s="4"/>
      <c r="F175" s="4">
        <f>IFERROR((Kreditvækst[[#This Row],[Udlån til erhverv (mia. kr.)]]/VLOOKUP(DATE(YEAR(Kreditvækst[[#This Row],[Dato]])-1,MONTH(Kreditvækst[[#This Row],[Dato]])+1,1)-1,Kreditvækst[[Dato]:[Udlån til erhverv (mia. kr.)]],3,FALSE)-1)*100,NA())</f>
        <v>-7.7575960742668704</v>
      </c>
      <c r="G175" s="4">
        <f>IFERROR((Kreditvækst[[#This Row],[Udlån til husholdninger (mia. kr.)]]/VLOOKUP(DATE(YEAR(Kreditvækst[[#This Row],[Dato]])-1,MONTH(Kreditvækst[[#This Row],[Dato]])+1,1)-1,Kreditvækst[[Dato]:[Udlån til husholdninger (mia. kr.)]],4,FALSE)-1)*100,NA())</f>
        <v>4.8517591787405889</v>
      </c>
    </row>
    <row r="176" spans="1:7" x14ac:dyDescent="0.25">
      <c r="A176" s="3">
        <v>34515</v>
      </c>
      <c r="B176" s="4">
        <v>137.38169656168208</v>
      </c>
      <c r="C176" s="4">
        <v>406.41938702081814</v>
      </c>
      <c r="D176" s="4">
        <v>687.32811852302109</v>
      </c>
      <c r="E176" s="4">
        <f>IF(ISNUMBER(Kreditvækst[[#This Row],[Udlån/BNP (pct. af BNP)]]),IFERROR((Kreditvækst[[#This Row],[Udlån/BNP (pct. af BNP)]]/VLOOKUP(DATE(YEAR(Kreditvækst[[#This Row],[Dato]])-1,MONTH(Kreditvækst[[#This Row],[Dato]]),DAY(Kreditvækst[[#This Row],[Dato]])),Kreditvækst[[#All],[Dato]:[Udlån/BNP (pct. af BNP)]],2,FALSE)-1)*100,NA()),NA())</f>
        <v>-3.9722440817707927</v>
      </c>
      <c r="F176" s="4">
        <f>IFERROR((Kreditvækst[[#This Row],[Udlån til erhverv (mia. kr.)]]/VLOOKUP(DATE(YEAR(Kreditvækst[[#This Row],[Dato]])-1,MONTH(Kreditvækst[[#This Row],[Dato]])+1,1)-1,Kreditvækst[[Dato]:[Udlån til erhverv (mia. kr.)]],3,FALSE)-1)*100,NA())</f>
        <v>-7.1633406454266186</v>
      </c>
      <c r="G176" s="4">
        <f>IFERROR((Kreditvækst[[#This Row],[Udlån til husholdninger (mia. kr.)]]/VLOOKUP(DATE(YEAR(Kreditvækst[[#This Row],[Dato]])-1,MONTH(Kreditvækst[[#This Row],[Dato]])+1,1)-1,Kreditvækst[[Dato]:[Udlån til husholdninger (mia. kr.)]],4,FALSE)-1)*100,NA())</f>
        <v>6.0657299250502561</v>
      </c>
    </row>
    <row r="177" spans="1:7" hidden="1" x14ac:dyDescent="0.25">
      <c r="A177" s="3">
        <v>34546</v>
      </c>
      <c r="B177" s="4"/>
      <c r="C177" s="4">
        <v>395.02254020892269</v>
      </c>
      <c r="D177" s="4">
        <v>672.48433948487354</v>
      </c>
      <c r="E177" s="4"/>
      <c r="F177" s="4">
        <f>IFERROR((Kreditvækst[[#This Row],[Udlån til erhverv (mia. kr.)]]/VLOOKUP(DATE(YEAR(Kreditvækst[[#This Row],[Dato]])-1,MONTH(Kreditvækst[[#This Row],[Dato]])+1,1)-1,Kreditvækst[[Dato]:[Udlån til erhverv (mia. kr.)]],3,FALSE)-1)*100,NA())</f>
        <v>-8.2348578984457799</v>
      </c>
      <c r="G177" s="4">
        <f>IFERROR((Kreditvækst[[#This Row],[Udlån til husholdninger (mia. kr.)]]/VLOOKUP(DATE(YEAR(Kreditvækst[[#This Row],[Dato]])-1,MONTH(Kreditvækst[[#This Row],[Dato]])+1,1)-1,Kreditvækst[[Dato]:[Udlån til husholdninger (mia. kr.)]],4,FALSE)-1)*100,NA())</f>
        <v>4.7707894017472219</v>
      </c>
    </row>
    <row r="178" spans="1:7" hidden="1" x14ac:dyDescent="0.25">
      <c r="A178" s="3">
        <v>34577</v>
      </c>
      <c r="B178" s="4"/>
      <c r="C178" s="4">
        <v>397.5008320237115</v>
      </c>
      <c r="D178" s="4">
        <v>675.22142335245519</v>
      </c>
      <c r="E178" s="4"/>
      <c r="F178" s="4">
        <f>IFERROR((Kreditvækst[[#This Row],[Udlån til erhverv (mia. kr.)]]/VLOOKUP(DATE(YEAR(Kreditvækst[[#This Row],[Dato]])-1,MONTH(Kreditvækst[[#This Row],[Dato]])+1,1)-1,Kreditvækst[[Dato]:[Udlån til erhverv (mia. kr.)]],3,FALSE)-1)*100,NA())</f>
        <v>-8.6786569314509237</v>
      </c>
      <c r="G178" s="4">
        <f>IFERROR((Kreditvækst[[#This Row],[Udlån til husholdninger (mia. kr.)]]/VLOOKUP(DATE(YEAR(Kreditvækst[[#This Row],[Dato]])-1,MONTH(Kreditvækst[[#This Row],[Dato]])+1,1)-1,Kreditvækst[[Dato]:[Udlån til husholdninger (mia. kr.)]],4,FALSE)-1)*100,NA())</f>
        <v>4.6600703424013012</v>
      </c>
    </row>
    <row r="179" spans="1:7" x14ac:dyDescent="0.25">
      <c r="A179" s="3">
        <v>34607</v>
      </c>
      <c r="B179" s="4">
        <v>133.32440357100893</v>
      </c>
      <c r="C179" s="4">
        <v>394.09690840422797</v>
      </c>
      <c r="D179" s="4">
        <v>686.64634695807911</v>
      </c>
      <c r="E179" s="4">
        <f>IF(ISNUMBER(Kreditvækst[[#This Row],[Udlån/BNP (pct. af BNP)]]),IFERROR((Kreditvækst[[#This Row],[Udlån/BNP (pct. af BNP)]]/VLOOKUP(DATE(YEAR(Kreditvækst[[#This Row],[Dato]])-1,MONTH(Kreditvækst[[#This Row],[Dato]]),DAY(Kreditvækst[[#This Row],[Dato]])),Kreditvækst[[#All],[Dato]:[Udlån/BNP (pct. af BNP)]],2,FALSE)-1)*100,NA()),NA())</f>
        <v>-6.2378221856087768</v>
      </c>
      <c r="F179" s="4">
        <f>IFERROR((Kreditvækst[[#This Row],[Udlån til erhverv (mia. kr.)]]/VLOOKUP(DATE(YEAR(Kreditvækst[[#This Row],[Dato]])-1,MONTH(Kreditvækst[[#This Row],[Dato]])+1,1)-1,Kreditvækst[[Dato]:[Udlån til erhverv (mia. kr.)]],3,FALSE)-1)*100,NA())</f>
        <v>-8.1745740507390359</v>
      </c>
      <c r="G179" s="4">
        <f>IFERROR((Kreditvækst[[#This Row],[Udlån til husholdninger (mia. kr.)]]/VLOOKUP(DATE(YEAR(Kreditvækst[[#This Row],[Dato]])-1,MONTH(Kreditvækst[[#This Row],[Dato]])+1,1)-1,Kreditvækst[[Dato]:[Udlån til husholdninger (mia. kr.)]],4,FALSE)-1)*100,NA())</f>
        <v>5.0838385945170872</v>
      </c>
    </row>
    <row r="180" spans="1:7" hidden="1" x14ac:dyDescent="0.25">
      <c r="A180" s="3">
        <v>34638</v>
      </c>
      <c r="B180" s="4"/>
      <c r="C180" s="4">
        <v>388.02969775746351</v>
      </c>
      <c r="D180" s="4">
        <v>677.90398830722927</v>
      </c>
      <c r="E180" s="4"/>
      <c r="F180" s="4">
        <f>IFERROR((Kreditvækst[[#This Row],[Udlån til erhverv (mia. kr.)]]/VLOOKUP(DATE(YEAR(Kreditvækst[[#This Row],[Dato]])-1,MONTH(Kreditvækst[[#This Row],[Dato]])+1,1)-1,Kreditvækst[[Dato]:[Udlån til erhverv (mia. kr.)]],3,FALSE)-1)*100,NA())</f>
        <v>-7.2815555804603189</v>
      </c>
      <c r="G180" s="4">
        <f>IFERROR((Kreditvækst[[#This Row],[Udlån til husholdninger (mia. kr.)]]/VLOOKUP(DATE(YEAR(Kreditvækst[[#This Row],[Dato]])-1,MONTH(Kreditvækst[[#This Row],[Dato]])+1,1)-1,Kreditvækst[[Dato]:[Udlån til husholdninger (mia. kr.)]],4,FALSE)-1)*100,NA())</f>
        <v>3.8714429830226882</v>
      </c>
    </row>
    <row r="181" spans="1:7" hidden="1" x14ac:dyDescent="0.25">
      <c r="A181" s="3">
        <v>34668</v>
      </c>
      <c r="B181" s="4"/>
      <c r="C181" s="4">
        <v>389.23543765232171</v>
      </c>
      <c r="D181" s="4">
        <v>678.915161901121</v>
      </c>
      <c r="E181" s="4"/>
      <c r="F181" s="4">
        <f>IFERROR((Kreditvækst[[#This Row],[Udlån til erhverv (mia. kr.)]]/VLOOKUP(DATE(YEAR(Kreditvækst[[#This Row],[Dato]])-1,MONTH(Kreditvækst[[#This Row],[Dato]])+1,1)-1,Kreditvækst[[Dato]:[Udlån til erhverv (mia. kr.)]],3,FALSE)-1)*100,NA())</f>
        <v>-6.0713735607412662</v>
      </c>
      <c r="G181" s="4">
        <f>IFERROR((Kreditvækst[[#This Row],[Udlån til husholdninger (mia. kr.)]]/VLOOKUP(DATE(YEAR(Kreditvækst[[#This Row],[Dato]])-1,MONTH(Kreditvækst[[#This Row],[Dato]])+1,1)-1,Kreditvækst[[Dato]:[Udlån til husholdninger (mia. kr.)]],4,FALSE)-1)*100,NA())</f>
        <v>3.7163612050731931</v>
      </c>
    </row>
    <row r="182" spans="1:7" x14ac:dyDescent="0.25">
      <c r="A182" s="3">
        <v>34699</v>
      </c>
      <c r="B182" s="4">
        <v>130.24624768214338</v>
      </c>
      <c r="C182" s="4">
        <v>389.71274614082068</v>
      </c>
      <c r="D182" s="4">
        <v>688.5888390069565</v>
      </c>
      <c r="E182" s="4">
        <f>IF(ISNUMBER(Kreditvækst[[#This Row],[Udlån/BNP (pct. af BNP)]]),IFERROR((Kreditvækst[[#This Row],[Udlån/BNP (pct. af BNP)]]/VLOOKUP(DATE(YEAR(Kreditvækst[[#This Row],[Dato]])-1,MONTH(Kreditvækst[[#This Row],[Dato]]),DAY(Kreditvækst[[#This Row],[Dato]])),Kreditvækst[[#All],[Dato]:[Udlån/BNP (pct. af BNP)]],2,FALSE)-1)*100,NA()),NA())</f>
        <v>-7.5488120770213607</v>
      </c>
      <c r="F182" s="4">
        <f>IFERROR((Kreditvækst[[#This Row],[Udlån til erhverv (mia. kr.)]]/VLOOKUP(DATE(YEAR(Kreditvækst[[#This Row],[Dato]])-1,MONTH(Kreditvækst[[#This Row],[Dato]])+1,1)-1,Kreditvækst[[Dato]:[Udlån til erhverv (mia. kr.)]],3,FALSE)-1)*100,NA())</f>
        <v>-4.9705482639963776</v>
      </c>
      <c r="G182" s="4">
        <f>IFERROR((Kreditvækst[[#This Row],[Udlån til husholdninger (mia. kr.)]]/VLOOKUP(DATE(YEAR(Kreditvækst[[#This Row],[Dato]])-1,MONTH(Kreditvækst[[#This Row],[Dato]])+1,1)-1,Kreditvækst[[Dato]:[Udlån til husholdninger (mia. kr.)]],4,FALSE)-1)*100,NA())</f>
        <v>2.2396741384348884</v>
      </c>
    </row>
    <row r="183" spans="1:7" hidden="1" x14ac:dyDescent="0.25">
      <c r="A183" s="3">
        <v>34730</v>
      </c>
      <c r="B183" s="4"/>
      <c r="C183" s="4">
        <v>384.10325027381793</v>
      </c>
      <c r="D183" s="4">
        <v>680.40039749626692</v>
      </c>
      <c r="E183" s="4"/>
      <c r="F183" s="4">
        <f>IFERROR((Kreditvækst[[#This Row],[Udlån til erhverv (mia. kr.)]]/VLOOKUP(DATE(YEAR(Kreditvækst[[#This Row],[Dato]])-1,MONTH(Kreditvækst[[#This Row],[Dato]])+1,1)-1,Kreditvækst[[Dato]:[Udlån til erhverv (mia. kr.)]],3,FALSE)-1)*100,NA())</f>
        <v>-5.5086165679471115</v>
      </c>
      <c r="G183" s="4">
        <f>IFERROR((Kreditvækst[[#This Row],[Udlån til husholdninger (mia. kr.)]]/VLOOKUP(DATE(YEAR(Kreditvækst[[#This Row],[Dato]])-1,MONTH(Kreditvækst[[#This Row],[Dato]])+1,1)-1,Kreditvækst[[Dato]:[Udlån til husholdninger (mia. kr.)]],4,FALSE)-1)*100,NA())</f>
        <v>2.0591081844019588</v>
      </c>
    </row>
    <row r="184" spans="1:7" hidden="1" x14ac:dyDescent="0.25">
      <c r="A184" s="3">
        <v>34758</v>
      </c>
      <c r="B184" s="4"/>
      <c r="C184" s="4">
        <v>386.81668387525565</v>
      </c>
      <c r="D184" s="4">
        <v>684.16973057087444</v>
      </c>
      <c r="E184" s="4"/>
      <c r="F184" s="4">
        <f>IFERROR((Kreditvækst[[#This Row],[Udlån til erhverv (mia. kr.)]]/VLOOKUP(DATE(YEAR(Kreditvækst[[#This Row],[Dato]])-1,MONTH(Kreditvækst[[#This Row],[Dato]])+1,1)-1,Kreditvækst[[Dato]:[Udlån til erhverv (mia. kr.)]],3,FALSE)-1)*100,NA())</f>
        <v>-6.3936543546701312</v>
      </c>
      <c r="G184" s="4">
        <f>IFERROR((Kreditvækst[[#This Row],[Udlån til husholdninger (mia. kr.)]]/VLOOKUP(DATE(YEAR(Kreditvækst[[#This Row],[Dato]])-1,MONTH(Kreditvækst[[#This Row],[Dato]])+1,1)-1,Kreditvækst[[Dato]:[Udlån til husholdninger (mia. kr.)]],4,FALSE)-1)*100,NA())</f>
        <v>1.5058147995140159</v>
      </c>
    </row>
    <row r="185" spans="1:7" x14ac:dyDescent="0.25">
      <c r="A185" s="3">
        <v>34789</v>
      </c>
      <c r="B185" s="4">
        <v>128.57717864811718</v>
      </c>
      <c r="C185" s="4">
        <v>389.86022785577381</v>
      </c>
      <c r="D185" s="4">
        <v>692.20723599625489</v>
      </c>
      <c r="E185" s="4">
        <f>IF(ISNUMBER(Kreditvækst[[#This Row],[Udlån/BNP (pct. af BNP)]]),IFERROR((Kreditvækst[[#This Row],[Udlån/BNP (pct. af BNP)]]/VLOOKUP(DATE(YEAR(Kreditvækst[[#This Row],[Dato]])-1,MONTH(Kreditvækst[[#This Row],[Dato]]),DAY(Kreditvækst[[#This Row],[Dato]])),Kreditvækst[[#All],[Dato]:[Udlån/BNP (pct. af BNP)]],2,FALSE)-1)*100,NA()),NA())</f>
        <v>-8.6532637511088968</v>
      </c>
      <c r="F185" s="4">
        <f>IFERROR((Kreditvækst[[#This Row],[Udlån til erhverv (mia. kr.)]]/VLOOKUP(DATE(YEAR(Kreditvækst[[#This Row],[Dato]])-1,MONTH(Kreditvækst[[#This Row],[Dato]])+1,1)-1,Kreditvækst[[Dato]:[Udlån til erhverv (mia. kr.)]],3,FALSE)-1)*100,NA())</f>
        <v>-5.3740196037076249</v>
      </c>
      <c r="G185" s="4">
        <f>IFERROR((Kreditvækst[[#This Row],[Udlån til husholdninger (mia. kr.)]]/VLOOKUP(DATE(YEAR(Kreditvækst[[#This Row],[Dato]])-1,MONTH(Kreditvækst[[#This Row],[Dato]])+1,1)-1,Kreditvækst[[Dato]:[Udlån til husholdninger (mia. kr.)]],4,FALSE)-1)*100,NA())</f>
        <v>1.2187580945135945</v>
      </c>
    </row>
    <row r="186" spans="1:7" hidden="1" x14ac:dyDescent="0.25">
      <c r="A186" s="3">
        <v>34819</v>
      </c>
      <c r="B186" s="4"/>
      <c r="C186" s="4">
        <v>384.71383103573726</v>
      </c>
      <c r="D186" s="4">
        <v>684.45864576291444</v>
      </c>
      <c r="E186" s="4"/>
      <c r="F186" s="4">
        <f>IFERROR((Kreditvækst[[#This Row],[Udlån til erhverv (mia. kr.)]]/VLOOKUP(DATE(YEAR(Kreditvækst[[#This Row],[Dato]])-1,MONTH(Kreditvækst[[#This Row],[Dato]])+1,1)-1,Kreditvækst[[Dato]:[Udlån til erhverv (mia. kr.)]],3,FALSE)-1)*100,NA())</f>
        <v>-4.3905904355850511</v>
      </c>
      <c r="G186" s="4">
        <f>IFERROR((Kreditvækst[[#This Row],[Udlån til husholdninger (mia. kr.)]]/VLOOKUP(DATE(YEAR(Kreditvækst[[#This Row],[Dato]])-1,MONTH(Kreditvækst[[#This Row],[Dato]])+1,1)-1,Kreditvækst[[Dato]:[Udlån til husholdninger (mia. kr.)]],4,FALSE)-1)*100,NA())</f>
        <v>1.8022374374994543</v>
      </c>
    </row>
    <row r="187" spans="1:7" hidden="1" x14ac:dyDescent="0.25">
      <c r="A187" s="3">
        <v>34850</v>
      </c>
      <c r="B187" s="4"/>
      <c r="C187" s="4">
        <v>387.54566069084478</v>
      </c>
      <c r="D187" s="4">
        <v>689.23567395440432</v>
      </c>
      <c r="E187" s="4"/>
      <c r="F187" s="4">
        <f>IFERROR((Kreditvækst[[#This Row],[Udlån til erhverv (mia. kr.)]]/VLOOKUP(DATE(YEAR(Kreditvækst[[#This Row],[Dato]])-1,MONTH(Kreditvækst[[#This Row],[Dato]])+1,1)-1,Kreditvækst[[Dato]:[Udlån til erhverv (mia. kr.)]],3,FALSE)-1)*100,NA())</f>
        <v>-3.7694226814854903</v>
      </c>
      <c r="G187" s="4">
        <f>IFERROR((Kreditvækst[[#This Row],[Udlån til husholdninger (mia. kr.)]]/VLOOKUP(DATE(YEAR(Kreditvækst[[#This Row],[Dato]])-1,MONTH(Kreditvækst[[#This Row],[Dato]])+1,1)-1,Kreditvækst[[Dato]:[Udlån til husholdninger (mia. kr.)]],4,FALSE)-1)*100,NA())</f>
        <v>1.77247483752343</v>
      </c>
    </row>
    <row r="188" spans="1:7" x14ac:dyDescent="0.25">
      <c r="A188" s="3">
        <v>34880</v>
      </c>
      <c r="B188" s="4">
        <v>128.24461613181273</v>
      </c>
      <c r="C188" s="4">
        <v>389.06622523283261</v>
      </c>
      <c r="D188" s="4">
        <v>701.2973793137478</v>
      </c>
      <c r="E188" s="4">
        <f>IF(ISNUMBER(Kreditvækst[[#This Row],[Udlån/BNP (pct. af BNP)]]),IFERROR((Kreditvækst[[#This Row],[Udlån/BNP (pct. af BNP)]]/VLOOKUP(DATE(YEAR(Kreditvækst[[#This Row],[Dato]])-1,MONTH(Kreditvækst[[#This Row],[Dato]]),DAY(Kreditvækst[[#This Row],[Dato]])),Kreditvækst[[#All],[Dato]:[Udlån/BNP (pct. af BNP)]],2,FALSE)-1)*100,NA()),NA())</f>
        <v>-6.6508717380462272</v>
      </c>
      <c r="F188" s="4">
        <f>IFERROR((Kreditvækst[[#This Row],[Udlån til erhverv (mia. kr.)]]/VLOOKUP(DATE(YEAR(Kreditvækst[[#This Row],[Dato]])-1,MONTH(Kreditvækst[[#This Row],[Dato]])+1,1)-1,Kreditvækst[[Dato]:[Udlån til erhverv (mia. kr.)]],3,FALSE)-1)*100,NA())</f>
        <v>-4.2697672262117408</v>
      </c>
      <c r="G188" s="4">
        <f>IFERROR((Kreditvækst[[#This Row],[Udlån til husholdninger (mia. kr.)]]/VLOOKUP(DATE(YEAR(Kreditvækst[[#This Row],[Dato]])-1,MONTH(Kreditvækst[[#This Row],[Dato]])+1,1)-1,Kreditvækst[[Dato]:[Udlån til husholdninger (mia. kr.)]],4,FALSE)-1)*100,NA())</f>
        <v>2.0324005979480031</v>
      </c>
    </row>
    <row r="189" spans="1:7" hidden="1" x14ac:dyDescent="0.25">
      <c r="A189" s="3">
        <v>34911</v>
      </c>
      <c r="B189" s="4"/>
      <c r="C189" s="4">
        <v>382.13077972461099</v>
      </c>
      <c r="D189" s="4">
        <v>691.79041383758954</v>
      </c>
      <c r="E189" s="4"/>
      <c r="F189" s="4">
        <f>IFERROR((Kreditvækst[[#This Row],[Udlån til erhverv (mia. kr.)]]/VLOOKUP(DATE(YEAR(Kreditvækst[[#This Row],[Dato]])-1,MONTH(Kreditvækst[[#This Row],[Dato]])+1,1)-1,Kreditvækst[[Dato]:[Udlån til erhverv (mia. kr.)]],3,FALSE)-1)*100,NA())</f>
        <v>-3.2635506008070858</v>
      </c>
      <c r="G189" s="4">
        <f>IFERROR((Kreditvækst[[#This Row],[Udlån til husholdninger (mia. kr.)]]/VLOOKUP(DATE(YEAR(Kreditvækst[[#This Row],[Dato]])-1,MONTH(Kreditvækst[[#This Row],[Dato]])+1,1)-1,Kreditvækst[[Dato]:[Udlån til husholdninger (mia. kr.)]],4,FALSE)-1)*100,NA())</f>
        <v>2.8708585790272245</v>
      </c>
    </row>
    <row r="190" spans="1:7" hidden="1" x14ac:dyDescent="0.25">
      <c r="A190" s="3">
        <v>34942</v>
      </c>
      <c r="B190" s="4"/>
      <c r="C190" s="4">
        <v>386.55664406846086</v>
      </c>
      <c r="D190" s="4">
        <v>694.71465020754817</v>
      </c>
      <c r="E190" s="4"/>
      <c r="F190" s="4">
        <f>IFERROR((Kreditvækst[[#This Row],[Udlån til erhverv (mia. kr.)]]/VLOOKUP(DATE(YEAR(Kreditvækst[[#This Row],[Dato]])-1,MONTH(Kreditvækst[[#This Row],[Dato]])+1,1)-1,Kreditvækst[[Dato]:[Udlån til erhverv (mia. kr.)]],3,FALSE)-1)*100,NA())</f>
        <v>-2.7532490685699518</v>
      </c>
      <c r="G190" s="4">
        <f>IFERROR((Kreditvækst[[#This Row],[Udlån til husholdninger (mia. kr.)]]/VLOOKUP(DATE(YEAR(Kreditvækst[[#This Row],[Dato]])-1,MONTH(Kreditvækst[[#This Row],[Dato]])+1,1)-1,Kreditvækst[[Dato]:[Udlån til husholdninger (mia. kr.)]],4,FALSE)-1)*100,NA())</f>
        <v>2.8869384443268586</v>
      </c>
    </row>
    <row r="191" spans="1:7" x14ac:dyDescent="0.25">
      <c r="A191" s="3">
        <v>34972</v>
      </c>
      <c r="B191" s="4">
        <v>127.51553854605801</v>
      </c>
      <c r="C191" s="4">
        <v>390.59242733009955</v>
      </c>
      <c r="D191" s="4">
        <v>704.24327337101465</v>
      </c>
      <c r="E191" s="4">
        <f>IF(ISNUMBER(Kreditvækst[[#This Row],[Udlån/BNP (pct. af BNP)]]),IFERROR((Kreditvækst[[#This Row],[Udlån/BNP (pct. af BNP)]]/VLOOKUP(DATE(YEAR(Kreditvækst[[#This Row],[Dato]])-1,MONTH(Kreditvækst[[#This Row],[Dato]]),DAY(Kreditvækst[[#This Row],[Dato]])),Kreditvækst[[#All],[Dato]:[Udlån/BNP (pct. af BNP)]],2,FALSE)-1)*100,NA()),NA())</f>
        <v>-4.3569405670411232</v>
      </c>
      <c r="F191" s="4">
        <f>IFERROR((Kreditvækst[[#This Row],[Udlån til erhverv (mia. kr.)]]/VLOOKUP(DATE(YEAR(Kreditvækst[[#This Row],[Dato]])-1,MONTH(Kreditvækst[[#This Row],[Dato]])+1,1)-1,Kreditvækst[[Dato]:[Udlån til erhverv (mia. kr.)]],3,FALSE)-1)*100,NA())</f>
        <v>-0.8892434828577378</v>
      </c>
      <c r="G191" s="4">
        <f>IFERROR((Kreditvækst[[#This Row],[Udlån til husholdninger (mia. kr.)]]/VLOOKUP(DATE(YEAR(Kreditvækst[[#This Row],[Dato]])-1,MONTH(Kreditvækst[[#This Row],[Dato]])+1,1)-1,Kreditvækst[[Dato]:[Udlån til husholdninger (mia. kr.)]],4,FALSE)-1)*100,NA())</f>
        <v>2.5627350223141665</v>
      </c>
    </row>
    <row r="192" spans="1:7" hidden="1" x14ac:dyDescent="0.25">
      <c r="A192" s="3">
        <v>35003</v>
      </c>
      <c r="B192" s="4"/>
      <c r="C192" s="4">
        <v>383.76492935048816</v>
      </c>
      <c r="D192" s="4">
        <v>699.87995325746806</v>
      </c>
      <c r="E192" s="4"/>
      <c r="F192" s="4">
        <f>IFERROR((Kreditvækst[[#This Row],[Udlån til erhverv (mia. kr.)]]/VLOOKUP(DATE(YEAR(Kreditvækst[[#This Row],[Dato]])-1,MONTH(Kreditvækst[[#This Row],[Dato]])+1,1)-1,Kreditvækst[[Dato]:[Udlån til erhverv (mia. kr.)]],3,FALSE)-1)*100,NA())</f>
        <v>-1.0990829907150612</v>
      </c>
      <c r="G192" s="4">
        <f>IFERROR((Kreditvækst[[#This Row],[Udlån til husholdninger (mia. kr.)]]/VLOOKUP(DATE(YEAR(Kreditvækst[[#This Row],[Dato]])-1,MONTH(Kreditvækst[[#This Row],[Dato]])+1,1)-1,Kreditvækst[[Dato]:[Udlån til husholdninger (mia. kr.)]],4,FALSE)-1)*100,NA())</f>
        <v>3.2417518305378534</v>
      </c>
    </row>
    <row r="193" spans="1:7" hidden="1" x14ac:dyDescent="0.25">
      <c r="A193" s="3">
        <v>35033</v>
      </c>
      <c r="B193" s="4"/>
      <c r="C193" s="4">
        <v>389.36274747528671</v>
      </c>
      <c r="D193" s="4">
        <v>707.45214851482979</v>
      </c>
      <c r="E193" s="4"/>
      <c r="F193" s="4">
        <f>IFERROR((Kreditvækst[[#This Row],[Udlån til erhverv (mia. kr.)]]/VLOOKUP(DATE(YEAR(Kreditvækst[[#This Row],[Dato]])-1,MONTH(Kreditvækst[[#This Row],[Dato]])+1,1)-1,Kreditvækst[[Dato]:[Udlån til erhverv (mia. kr.)]],3,FALSE)-1)*100,NA())</f>
        <v>3.2707664988795848E-2</v>
      </c>
      <c r="G193" s="4">
        <f>IFERROR((Kreditvækst[[#This Row],[Udlån til husholdninger (mia. kr.)]]/VLOOKUP(DATE(YEAR(Kreditvækst[[#This Row],[Dato]])-1,MONTH(Kreditvækst[[#This Row],[Dato]])+1,1)-1,Kreditvækst[[Dato]:[Udlån til husholdninger (mia. kr.)]],4,FALSE)-1)*100,NA())</f>
        <v>4.2033214479698211</v>
      </c>
    </row>
    <row r="194" spans="1:7" x14ac:dyDescent="0.25">
      <c r="A194" s="3">
        <v>35064</v>
      </c>
      <c r="B194" s="4">
        <v>128.92906638485846</v>
      </c>
      <c r="C194" s="4">
        <v>395.56782905448938</v>
      </c>
      <c r="D194" s="4">
        <v>721.02104644986343</v>
      </c>
      <c r="E194" s="4">
        <f>IF(ISNUMBER(Kreditvækst[[#This Row],[Udlån/BNP (pct. af BNP)]]),IFERROR((Kreditvækst[[#This Row],[Udlån/BNP (pct. af BNP)]]/VLOOKUP(DATE(YEAR(Kreditvækst[[#This Row],[Dato]])-1,MONTH(Kreditvækst[[#This Row],[Dato]]),DAY(Kreditvækst[[#This Row],[Dato]])),Kreditvækst[[#All],[Dato]:[Udlån/BNP (pct. af BNP)]],2,FALSE)-1)*100,NA()),NA())</f>
        <v>-1.0113007635347837</v>
      </c>
      <c r="F194" s="4">
        <f>IFERROR((Kreditvækst[[#This Row],[Udlån til erhverv (mia. kr.)]]/VLOOKUP(DATE(YEAR(Kreditvækst[[#This Row],[Dato]])-1,MONTH(Kreditvækst[[#This Row],[Dato]])+1,1)-1,Kreditvækst[[Dato]:[Udlån til erhverv (mia. kr.)]],3,FALSE)-1)*100,NA())</f>
        <v>1.5024099087467269</v>
      </c>
      <c r="G194" s="4">
        <f>IFERROR((Kreditvækst[[#This Row],[Udlån til husholdninger (mia. kr.)]]/VLOOKUP(DATE(YEAR(Kreditvækst[[#This Row],[Dato]])-1,MONTH(Kreditvækst[[#This Row],[Dato]])+1,1)-1,Kreditvækst[[Dato]:[Udlån til husholdninger (mia. kr.)]],4,FALSE)-1)*100,NA())</f>
        <v>4.7099525298258893</v>
      </c>
    </row>
    <row r="195" spans="1:7" hidden="1" x14ac:dyDescent="0.25">
      <c r="A195" s="3">
        <v>35095</v>
      </c>
      <c r="B195" s="4"/>
      <c r="C195" s="4">
        <v>392.0210114080233</v>
      </c>
      <c r="D195" s="4">
        <v>716.53921355747923</v>
      </c>
      <c r="E195" s="4"/>
      <c r="F195" s="4">
        <f>IFERROR((Kreditvækst[[#This Row],[Udlån til erhverv (mia. kr.)]]/VLOOKUP(DATE(YEAR(Kreditvækst[[#This Row],[Dato]])-1,MONTH(Kreditvækst[[#This Row],[Dato]])+1,1)-1,Kreditvækst[[Dato]:[Udlån til erhverv (mia. kr.)]],3,FALSE)-1)*100,NA())</f>
        <v>2.0613627009302693</v>
      </c>
      <c r="G195" s="4">
        <f>IFERROR((Kreditvækst[[#This Row],[Udlån til husholdninger (mia. kr.)]]/VLOOKUP(DATE(YEAR(Kreditvækst[[#This Row],[Dato]])-1,MONTH(Kreditvækst[[#This Row],[Dato]])+1,1)-1,Kreditvækst[[Dato]:[Udlån til husholdninger (mia. kr.)]],4,FALSE)-1)*100,NA())</f>
        <v>5.3114043134301125</v>
      </c>
    </row>
    <row r="196" spans="1:7" hidden="1" x14ac:dyDescent="0.25">
      <c r="A196" s="3">
        <v>35124</v>
      </c>
      <c r="B196" s="4"/>
      <c r="C196" s="4">
        <v>398.13509488842448</v>
      </c>
      <c r="D196" s="4">
        <v>721.9686561391004</v>
      </c>
      <c r="E196" s="4"/>
      <c r="F196" s="4">
        <f>IFERROR((Kreditvækst[[#This Row],[Udlån til erhverv (mia. kr.)]]/VLOOKUP(DATE(YEAR(Kreditvækst[[#This Row],[Dato]])-1,MONTH(Kreditvækst[[#This Row],[Dato]])+1,1)-1,Kreditvækst[[Dato]:[Udlån til erhverv (mia. kr.)]],3,FALSE)-1)*100,NA())</f>
        <v>2.9260400300672895</v>
      </c>
      <c r="G196" s="4">
        <f>IFERROR((Kreditvækst[[#This Row],[Udlån til husholdninger (mia. kr.)]]/VLOOKUP(DATE(YEAR(Kreditvækst[[#This Row],[Dato]])-1,MONTH(Kreditvækst[[#This Row],[Dato]])+1,1)-1,Kreditvækst[[Dato]:[Udlån til husholdninger (mia. kr.)]],4,FALSE)-1)*100,NA())</f>
        <v>5.5247877652649713</v>
      </c>
    </row>
    <row r="197" spans="1:7" x14ac:dyDescent="0.25">
      <c r="A197" s="3">
        <v>35155</v>
      </c>
      <c r="B197" s="4">
        <v>130.36902000507067</v>
      </c>
      <c r="C197" s="4">
        <v>402.83955163150472</v>
      </c>
      <c r="D197" s="4">
        <v>733.15810989466956</v>
      </c>
      <c r="E197" s="4">
        <f>IF(ISNUMBER(Kreditvækst[[#This Row],[Udlån/BNP (pct. af BNP)]]),IFERROR((Kreditvækst[[#This Row],[Udlån/BNP (pct. af BNP)]]/VLOOKUP(DATE(YEAR(Kreditvækst[[#This Row],[Dato]])-1,MONTH(Kreditvækst[[#This Row],[Dato]]),DAY(Kreditvækst[[#This Row],[Dato]])),Kreditvækst[[#All],[Dato]:[Udlån/BNP (pct. af BNP)]],2,FALSE)-1)*100,NA()),NA())</f>
        <v>1.3935920633764143</v>
      </c>
      <c r="F197" s="4">
        <f>IFERROR((Kreditvækst[[#This Row],[Udlån til erhverv (mia. kr.)]]/VLOOKUP(DATE(YEAR(Kreditvækst[[#This Row],[Dato]])-1,MONTH(Kreditvækst[[#This Row],[Dato]])+1,1)-1,Kreditvækst[[Dato]:[Udlån til erhverv (mia. kr.)]],3,FALSE)-1)*100,NA())</f>
        <v>3.3292248986558581</v>
      </c>
      <c r="G197" s="4">
        <f>IFERROR((Kreditvækst[[#This Row],[Udlån til husholdninger (mia. kr.)]]/VLOOKUP(DATE(YEAR(Kreditvækst[[#This Row],[Dato]])-1,MONTH(Kreditvækst[[#This Row],[Dato]])+1,1)-1,Kreditvækst[[Dato]:[Udlån til husholdninger (mia. kr.)]],4,FALSE)-1)*100,NA())</f>
        <v>5.9159846602118149</v>
      </c>
    </row>
    <row r="198" spans="1:7" hidden="1" x14ac:dyDescent="0.25">
      <c r="A198" s="3">
        <v>35185</v>
      </c>
      <c r="B198" s="4"/>
      <c r="C198" s="4">
        <v>397.37099545189756</v>
      </c>
      <c r="D198" s="4">
        <v>727.21559849817686</v>
      </c>
      <c r="E198" s="4"/>
      <c r="F198" s="4">
        <f>IFERROR((Kreditvækst[[#This Row],[Udlån til erhverv (mia. kr.)]]/VLOOKUP(DATE(YEAR(Kreditvækst[[#This Row],[Dato]])-1,MONTH(Kreditvækst[[#This Row],[Dato]])+1,1)-1,Kreditvækst[[Dato]:[Udlån til erhverv (mia. kr.)]],3,FALSE)-1)*100,NA())</f>
        <v>3.2900206322409309</v>
      </c>
      <c r="G198" s="4">
        <f>IFERROR((Kreditvækst[[#This Row],[Udlån til husholdninger (mia. kr.)]]/VLOOKUP(DATE(YEAR(Kreditvækst[[#This Row],[Dato]])-1,MONTH(Kreditvækst[[#This Row],[Dato]])+1,1)-1,Kreditvækst[[Dato]:[Udlån til husholdninger (mia. kr.)]],4,FALSE)-1)*100,NA())</f>
        <v>6.2468277667242278</v>
      </c>
    </row>
    <row r="199" spans="1:7" hidden="1" x14ac:dyDescent="0.25">
      <c r="A199" s="3">
        <v>35216</v>
      </c>
      <c r="B199" s="4"/>
      <c r="C199" s="4">
        <v>398.25622027174586</v>
      </c>
      <c r="D199" s="4">
        <v>732.26718276755355</v>
      </c>
      <c r="E199" s="4"/>
      <c r="F199" s="4">
        <f>IFERROR((Kreditvækst[[#This Row],[Udlån til erhverv (mia. kr.)]]/VLOOKUP(DATE(YEAR(Kreditvækst[[#This Row],[Dato]])-1,MONTH(Kreditvækst[[#This Row],[Dato]])+1,1)-1,Kreditvækst[[Dato]:[Udlån til erhverv (mia. kr.)]],3,FALSE)-1)*100,NA())</f>
        <v>2.7636897189890597</v>
      </c>
      <c r="G199" s="4">
        <f>IFERROR((Kreditvækst[[#This Row],[Udlån til husholdninger (mia. kr.)]]/VLOOKUP(DATE(YEAR(Kreditvækst[[#This Row],[Dato]])-1,MONTH(Kreditvækst[[#This Row],[Dato]])+1,1)-1,Kreditvækst[[Dato]:[Udlån til husholdninger (mia. kr.)]],4,FALSE)-1)*100,NA())</f>
        <v>6.2433664476856388</v>
      </c>
    </row>
    <row r="200" spans="1:7" x14ac:dyDescent="0.25">
      <c r="A200" s="3">
        <v>35246</v>
      </c>
      <c r="B200" s="4">
        <v>129.61364000456351</v>
      </c>
      <c r="C200" s="4">
        <v>400.60646079912988</v>
      </c>
      <c r="D200" s="4">
        <v>745.78394049190274</v>
      </c>
      <c r="E200" s="4">
        <f>IF(ISNUMBER(Kreditvækst[[#This Row],[Udlån/BNP (pct. af BNP)]]),IFERROR((Kreditvækst[[#This Row],[Udlån/BNP (pct. af BNP)]]/VLOOKUP(DATE(YEAR(Kreditvækst[[#This Row],[Dato]])-1,MONTH(Kreditvækst[[#This Row],[Dato]]),DAY(Kreditvækst[[#This Row],[Dato]])),Kreditvækst[[#All],[Dato]:[Udlån/BNP (pct. af BNP)]],2,FALSE)-1)*100,NA()),NA())</f>
        <v>1.0675098214989909</v>
      </c>
      <c r="F200" s="4">
        <f>IFERROR((Kreditvækst[[#This Row],[Udlån til erhverv (mia. kr.)]]/VLOOKUP(DATE(YEAR(Kreditvækst[[#This Row],[Dato]])-1,MONTH(Kreditvækst[[#This Row],[Dato]])+1,1)-1,Kreditvækst[[Dato]:[Udlån til erhverv (mia. kr.)]],3,FALSE)-1)*100,NA())</f>
        <v>2.9661365643833815</v>
      </c>
      <c r="G200" s="4">
        <f>IFERROR((Kreditvækst[[#This Row],[Udlån til husholdninger (mia. kr.)]]/VLOOKUP(DATE(YEAR(Kreditvækst[[#This Row],[Dato]])-1,MONTH(Kreditvækst[[#This Row],[Dato]])+1,1)-1,Kreditvækst[[Dato]:[Udlån til husholdninger (mia. kr.)]],4,FALSE)-1)*100,NA())</f>
        <v>6.3434660516893837</v>
      </c>
    </row>
    <row r="201" spans="1:7" hidden="1" x14ac:dyDescent="0.25">
      <c r="A201" s="3">
        <v>35277</v>
      </c>
      <c r="B201" s="4"/>
      <c r="C201" s="4">
        <v>392.52348821975585</v>
      </c>
      <c r="D201" s="4">
        <v>738.75117408791061</v>
      </c>
      <c r="E201" s="4"/>
      <c r="F201" s="4">
        <f>IFERROR((Kreditvækst[[#This Row],[Udlån til erhverv (mia. kr.)]]/VLOOKUP(DATE(YEAR(Kreditvækst[[#This Row],[Dato]])-1,MONTH(Kreditvækst[[#This Row],[Dato]])+1,1)-1,Kreditvækst[[Dato]:[Udlån til erhverv (mia. kr.)]],3,FALSE)-1)*100,NA())</f>
        <v>2.7196732235583276</v>
      </c>
      <c r="G201" s="4">
        <f>IFERROR((Kreditvækst[[#This Row],[Udlån til husholdninger (mia. kr.)]]/VLOOKUP(DATE(YEAR(Kreditvækst[[#This Row],[Dato]])-1,MONTH(Kreditvækst[[#This Row],[Dato]])+1,1)-1,Kreditvækst[[Dato]:[Udlån til husholdninger (mia. kr.)]],4,FALSE)-1)*100,NA())</f>
        <v>6.7882930018955179</v>
      </c>
    </row>
    <row r="202" spans="1:7" hidden="1" x14ac:dyDescent="0.25">
      <c r="A202" s="3">
        <v>35308</v>
      </c>
      <c r="B202" s="4"/>
      <c r="C202" s="4">
        <v>400.7008866433024</v>
      </c>
      <c r="D202" s="4">
        <v>753.6483117863994</v>
      </c>
      <c r="E202" s="4"/>
      <c r="F202" s="4">
        <f>IFERROR((Kreditvækst[[#This Row],[Udlån til erhverv (mia. kr.)]]/VLOOKUP(DATE(YEAR(Kreditvækst[[#This Row],[Dato]])-1,MONTH(Kreditvækst[[#This Row],[Dato]])+1,1)-1,Kreditvækst[[Dato]:[Udlån til erhverv (mia. kr.)]],3,FALSE)-1)*100,NA())</f>
        <v>3.6590349155495305</v>
      </c>
      <c r="G202" s="4">
        <f>IFERROR((Kreditvækst[[#This Row],[Udlån til husholdninger (mia. kr.)]]/VLOOKUP(DATE(YEAR(Kreditvækst[[#This Row],[Dato]])-1,MONTH(Kreditvækst[[#This Row],[Dato]])+1,1)-1,Kreditvækst[[Dato]:[Udlån til husholdninger (mia. kr.)]],4,FALSE)-1)*100,NA())</f>
        <v>8.4831465064461486</v>
      </c>
    </row>
    <row r="203" spans="1:7" x14ac:dyDescent="0.25">
      <c r="A203" s="3">
        <v>35338</v>
      </c>
      <c r="B203" s="4">
        <v>129.20755670077503</v>
      </c>
      <c r="C203" s="4">
        <v>404.16825333879456</v>
      </c>
      <c r="D203" s="4">
        <v>757.43623619497055</v>
      </c>
      <c r="E203" s="4">
        <f>IF(ISNUMBER(Kreditvækst[[#This Row],[Udlån/BNP (pct. af BNP)]]),IFERROR((Kreditvækst[[#This Row],[Udlån/BNP (pct. af BNP)]]/VLOOKUP(DATE(YEAR(Kreditvækst[[#This Row],[Dato]])-1,MONTH(Kreditvækst[[#This Row],[Dato]]),DAY(Kreditvækst[[#This Row],[Dato]])),Kreditvækst[[#All],[Dato]:[Udlån/BNP (pct. af BNP)]],2,FALSE)-1)*100,NA()),NA())</f>
        <v>1.3269113505769869</v>
      </c>
      <c r="F203" s="4">
        <f>IFERROR((Kreditvækst[[#This Row],[Udlån til erhverv (mia. kr.)]]/VLOOKUP(DATE(YEAR(Kreditvækst[[#This Row],[Dato]])-1,MONTH(Kreditvækst[[#This Row],[Dato]])+1,1)-1,Kreditvækst[[Dato]:[Udlån til erhverv (mia. kr.)]],3,FALSE)-1)*100,NA())</f>
        <v>3.4757012831745815</v>
      </c>
      <c r="G203" s="4">
        <f>IFERROR((Kreditvækst[[#This Row],[Udlån til husholdninger (mia. kr.)]]/VLOOKUP(DATE(YEAR(Kreditvækst[[#This Row],[Dato]])-1,MONTH(Kreditvækst[[#This Row],[Dato]])+1,1)-1,Kreditvækst[[Dato]:[Udlån til husholdninger (mia. kr.)]],4,FALSE)-1)*100,NA())</f>
        <v>7.553208505540443</v>
      </c>
    </row>
    <row r="204" spans="1:7" hidden="1" x14ac:dyDescent="0.25">
      <c r="A204" s="3">
        <v>35369</v>
      </c>
      <c r="B204" s="4"/>
      <c r="C204" s="4">
        <v>395.89410057368571</v>
      </c>
      <c r="D204" s="4">
        <v>750.7413510997718</v>
      </c>
      <c r="E204" s="4"/>
      <c r="F204" s="4">
        <f>IFERROR((Kreditvækst[[#This Row],[Udlån til erhverv (mia. kr.)]]/VLOOKUP(DATE(YEAR(Kreditvækst[[#This Row],[Dato]])-1,MONTH(Kreditvækst[[#This Row],[Dato]])+1,1)-1,Kreditvækst[[Dato]:[Udlån til erhverv (mia. kr.)]],3,FALSE)-1)*100,NA())</f>
        <v>3.1605731257741132</v>
      </c>
      <c r="G204" s="4">
        <f>IFERROR((Kreditvækst[[#This Row],[Udlån til husholdninger (mia. kr.)]]/VLOOKUP(DATE(YEAR(Kreditvækst[[#This Row],[Dato]])-1,MONTH(Kreditvækst[[#This Row],[Dato]])+1,1)-1,Kreditvækst[[Dato]:[Udlån til husholdninger (mia. kr.)]],4,FALSE)-1)*100,NA())</f>
        <v>7.2671602616389164</v>
      </c>
    </row>
    <row r="205" spans="1:7" hidden="1" x14ac:dyDescent="0.25">
      <c r="A205" s="3">
        <v>35399</v>
      </c>
      <c r="B205" s="4"/>
      <c r="C205" s="4">
        <v>398.56587036328199</v>
      </c>
      <c r="D205" s="4">
        <v>755.33378441098137</v>
      </c>
      <c r="E205" s="4"/>
      <c r="F205" s="4">
        <f>IFERROR((Kreditvækst[[#This Row],[Udlån til erhverv (mia. kr.)]]/VLOOKUP(DATE(YEAR(Kreditvækst[[#This Row],[Dato]])-1,MONTH(Kreditvækst[[#This Row],[Dato]])+1,1)-1,Kreditvækst[[Dato]:[Udlån til erhverv (mia. kr.)]],3,FALSE)-1)*100,NA())</f>
        <v>2.3636372374271408</v>
      </c>
      <c r="G205" s="4">
        <f>IFERROR((Kreditvækst[[#This Row],[Udlån til husholdninger (mia. kr.)]]/VLOOKUP(DATE(YEAR(Kreditvækst[[#This Row],[Dato]])-1,MONTH(Kreditvækst[[#This Row],[Dato]])+1,1)-1,Kreditvækst[[Dato]:[Udlån til husholdninger (mia. kr.)]],4,FALSE)-1)*100,NA())</f>
        <v>6.768180151360137</v>
      </c>
    </row>
    <row r="206" spans="1:7" x14ac:dyDescent="0.25">
      <c r="A206" s="3">
        <v>35430</v>
      </c>
      <c r="B206" s="4">
        <v>128.45459770937094</v>
      </c>
      <c r="C206" s="4">
        <v>402.1249405615938</v>
      </c>
      <c r="D206" s="4">
        <v>770.67658597075501</v>
      </c>
      <c r="E206" s="4">
        <f>IF(ISNUMBER(Kreditvækst[[#This Row],[Udlån/BNP (pct. af BNP)]]),IFERROR((Kreditvækst[[#This Row],[Udlån/BNP (pct. af BNP)]]/VLOOKUP(DATE(YEAR(Kreditvækst[[#This Row],[Dato]])-1,MONTH(Kreditvækst[[#This Row],[Dato]]),DAY(Kreditvækst[[#This Row],[Dato]])),Kreditvækst[[#All],[Dato]:[Udlån/BNP (pct. af BNP)]],2,FALSE)-1)*100,NA()),NA())</f>
        <v>-0.3680075321969678</v>
      </c>
      <c r="F206" s="4">
        <f>IFERROR((Kreditvækst[[#This Row],[Udlån til erhverv (mia. kr.)]]/VLOOKUP(DATE(YEAR(Kreditvækst[[#This Row],[Dato]])-1,MONTH(Kreditvækst[[#This Row],[Dato]])+1,1)-1,Kreditvækst[[Dato]:[Udlån til erhverv (mia. kr.)]],3,FALSE)-1)*100,NA())</f>
        <v>1.6576452950629594</v>
      </c>
      <c r="G206" s="4">
        <f>IFERROR((Kreditvækst[[#This Row],[Udlån til husholdninger (mia. kr.)]]/VLOOKUP(DATE(YEAR(Kreditvækst[[#This Row],[Dato]])-1,MONTH(Kreditvækst[[#This Row],[Dato]])+1,1)-1,Kreditvækst[[Dato]:[Udlån til husholdninger (mia. kr.)]],4,FALSE)-1)*100,NA())</f>
        <v>6.8868363503927776</v>
      </c>
    </row>
    <row r="207" spans="1:7" hidden="1" x14ac:dyDescent="0.25">
      <c r="A207" s="3">
        <v>35461</v>
      </c>
      <c r="B207" s="4"/>
      <c r="C207" s="4">
        <v>397.06500598006585</v>
      </c>
      <c r="D207" s="4">
        <v>763.23890372942662</v>
      </c>
      <c r="E207" s="4"/>
      <c r="F207" s="4">
        <f>IFERROR((Kreditvækst[[#This Row],[Udlån til erhverv (mia. kr.)]]/VLOOKUP(DATE(YEAR(Kreditvækst[[#This Row],[Dato]])-1,MONTH(Kreditvækst[[#This Row],[Dato]])+1,1)-1,Kreditvækst[[Dato]:[Udlån til erhverv (mia. kr.)]],3,FALSE)-1)*100,NA())</f>
        <v>1.2866643433029346</v>
      </c>
      <c r="G207" s="4">
        <f>IFERROR((Kreditvækst[[#This Row],[Udlån til husholdninger (mia. kr.)]]/VLOOKUP(DATE(YEAR(Kreditvækst[[#This Row],[Dato]])-1,MONTH(Kreditvækst[[#This Row],[Dato]])+1,1)-1,Kreditvækst[[Dato]:[Udlån til husholdninger (mia. kr.)]],4,FALSE)-1)*100,NA())</f>
        <v>6.5173949015424393</v>
      </c>
    </row>
    <row r="208" spans="1:7" hidden="1" x14ac:dyDescent="0.25">
      <c r="A208" s="3">
        <v>35489</v>
      </c>
      <c r="B208" s="4"/>
      <c r="C208" s="4">
        <v>406.5258166035261</v>
      </c>
      <c r="D208" s="4">
        <v>771.55913022462505</v>
      </c>
      <c r="E208" s="4"/>
      <c r="F208" s="4">
        <f>IFERROR((Kreditvækst[[#This Row],[Udlån til erhverv (mia. kr.)]]/VLOOKUP(DATE(YEAR(Kreditvækst[[#This Row],[Dato]])-1,MONTH(Kreditvækst[[#This Row],[Dato]])+1,1)-1,Kreditvækst[[Dato]:[Udlån til erhverv (mia. kr.)]],3,FALSE)-1)*100,NA())</f>
        <v>2.1075061763779157</v>
      </c>
      <c r="G208" s="4">
        <f>IFERROR((Kreditvækst[[#This Row],[Udlån til husholdninger (mia. kr.)]]/VLOOKUP(DATE(YEAR(Kreditvækst[[#This Row],[Dato]])-1,MONTH(Kreditvækst[[#This Row],[Dato]])+1,1)-1,Kreditvækst[[Dato]:[Udlån til husholdninger (mia. kr.)]],4,FALSE)-1)*100,NA())</f>
        <v>6.8687849069129392</v>
      </c>
    </row>
    <row r="209" spans="1:7" x14ac:dyDescent="0.25">
      <c r="A209" s="3">
        <v>35520</v>
      </c>
      <c r="B209" s="4">
        <v>129.29823086821011</v>
      </c>
      <c r="C209" s="4">
        <v>411.20198346973882</v>
      </c>
      <c r="D209" s="4">
        <v>782.86677790014357</v>
      </c>
      <c r="E209" s="4">
        <f>IF(ISNUMBER(Kreditvækst[[#This Row],[Udlån/BNP (pct. af BNP)]]),IFERROR((Kreditvækst[[#This Row],[Udlån/BNP (pct. af BNP)]]/VLOOKUP(DATE(YEAR(Kreditvækst[[#This Row],[Dato]])-1,MONTH(Kreditvækst[[#This Row],[Dato]]),DAY(Kreditvækst[[#This Row],[Dato]])),Kreditvækst[[#All],[Dato]:[Udlån/BNP (pct. af BNP)]],2,FALSE)-1)*100,NA()),NA())</f>
        <v>-0.821352447704915</v>
      </c>
      <c r="F209" s="4">
        <f>IFERROR((Kreditvækst[[#This Row],[Udlån til erhverv (mia. kr.)]]/VLOOKUP(DATE(YEAR(Kreditvækst[[#This Row],[Dato]])-1,MONTH(Kreditvækst[[#This Row],[Dato]])+1,1)-1,Kreditvækst[[Dato]:[Udlån til erhverv (mia. kr.)]],3,FALSE)-1)*100,NA())</f>
        <v>2.0758715981005649</v>
      </c>
      <c r="G209" s="4">
        <f>IFERROR((Kreditvækst[[#This Row],[Udlån til husholdninger (mia. kr.)]]/VLOOKUP(DATE(YEAR(Kreditvækst[[#This Row],[Dato]])-1,MONTH(Kreditvækst[[#This Row],[Dato]])+1,1)-1,Kreditvækst[[Dato]:[Udlån til husholdninger (mia. kr.)]],4,FALSE)-1)*100,NA())</f>
        <v>6.7800747662213778</v>
      </c>
    </row>
    <row r="210" spans="1:7" hidden="1" x14ac:dyDescent="0.25">
      <c r="A210" s="3">
        <v>35550</v>
      </c>
      <c r="B210" s="4"/>
      <c r="C210" s="4">
        <v>406.31700991276159</v>
      </c>
      <c r="D210" s="4">
        <v>777.35040841591513</v>
      </c>
      <c r="E210" s="4"/>
      <c r="F210" s="4">
        <f>IFERROR((Kreditvækst[[#This Row],[Udlån til erhverv (mia. kr.)]]/VLOOKUP(DATE(YEAR(Kreditvækst[[#This Row],[Dato]])-1,MONTH(Kreditvækst[[#This Row],[Dato]])+1,1)-1,Kreditvækst[[Dato]:[Udlån til erhverv (mia. kr.)]],3,FALSE)-1)*100,NA())</f>
        <v>2.2513003121152453</v>
      </c>
      <c r="G210" s="4">
        <f>IFERROR((Kreditvækst[[#This Row],[Udlån til husholdninger (mia. kr.)]]/VLOOKUP(DATE(YEAR(Kreditvækst[[#This Row],[Dato]])-1,MONTH(Kreditvækst[[#This Row],[Dato]])+1,1)-1,Kreditvækst[[Dato]:[Udlån til husholdninger (mia. kr.)]],4,FALSE)-1)*100,NA())</f>
        <v>6.8940779077449887</v>
      </c>
    </row>
    <row r="211" spans="1:7" hidden="1" x14ac:dyDescent="0.25">
      <c r="A211" s="3">
        <v>35581</v>
      </c>
      <c r="B211" s="4"/>
      <c r="C211" s="4">
        <v>412.20516425116659</v>
      </c>
      <c r="D211" s="4">
        <v>785.17403155406873</v>
      </c>
      <c r="E211" s="4"/>
      <c r="F211" s="4">
        <f>IFERROR((Kreditvækst[[#This Row],[Udlån til erhverv (mia. kr.)]]/VLOOKUP(DATE(YEAR(Kreditvækst[[#This Row],[Dato]])-1,MONTH(Kreditvækst[[#This Row],[Dato]])+1,1)-1,Kreditvækst[[Dato]:[Udlån til erhverv (mia. kr.)]],3,FALSE)-1)*100,NA())</f>
        <v>3.5025049878449677</v>
      </c>
      <c r="G211" s="4">
        <f>IFERROR((Kreditvækst[[#This Row],[Udlån til husholdninger (mia. kr.)]]/VLOOKUP(DATE(YEAR(Kreditvækst[[#This Row],[Dato]])-1,MONTH(Kreditvækst[[#This Row],[Dato]])+1,1)-1,Kreditvækst[[Dato]:[Udlån til husholdninger (mia. kr.)]],4,FALSE)-1)*100,NA())</f>
        <v>7.2250744033833803</v>
      </c>
    </row>
    <row r="212" spans="1:7" x14ac:dyDescent="0.25">
      <c r="A212" s="3">
        <v>35611</v>
      </c>
      <c r="B212" s="4">
        <v>129.73162975315736</v>
      </c>
      <c r="C212" s="4">
        <v>415.71741287782925</v>
      </c>
      <c r="D212" s="4">
        <v>801.69138762007071</v>
      </c>
      <c r="E212" s="4">
        <f>IF(ISNUMBER(Kreditvækst[[#This Row],[Udlån/BNP (pct. af BNP)]]),IFERROR((Kreditvækst[[#This Row],[Udlån/BNP (pct. af BNP)]]/VLOOKUP(DATE(YEAR(Kreditvækst[[#This Row],[Dato]])-1,MONTH(Kreditvækst[[#This Row],[Dato]]),DAY(Kreditvækst[[#This Row],[Dato]])),Kreditvækst[[#All],[Dato]:[Udlån/BNP (pct. af BNP)]],2,FALSE)-1)*100,NA()),NA())</f>
        <v>9.103189185157845E-2</v>
      </c>
      <c r="F212" s="4">
        <f>IFERROR((Kreditvækst[[#This Row],[Udlån til erhverv (mia. kr.)]]/VLOOKUP(DATE(YEAR(Kreditvækst[[#This Row],[Dato]])-1,MONTH(Kreditvækst[[#This Row],[Dato]])+1,1)-1,Kreditvækst[[Dato]:[Udlån til erhverv (mia. kr.)]],3,FALSE)-1)*100,NA())</f>
        <v>3.7720190654329633</v>
      </c>
      <c r="G212" s="4">
        <f>IFERROR((Kreditvækst[[#This Row],[Udlån til husholdninger (mia. kr.)]]/VLOOKUP(DATE(YEAR(Kreditvækst[[#This Row],[Dato]])-1,MONTH(Kreditvækst[[#This Row],[Dato]])+1,1)-1,Kreditvækst[[Dato]:[Udlån til husholdninger (mia. kr.)]],4,FALSE)-1)*100,NA())</f>
        <v>7.4964670184896498</v>
      </c>
    </row>
    <row r="213" spans="1:7" hidden="1" x14ac:dyDescent="0.25">
      <c r="A213" s="3">
        <v>35642</v>
      </c>
      <c r="B213" s="4"/>
      <c r="C213" s="4">
        <v>415.19730140306945</v>
      </c>
      <c r="D213" s="4">
        <v>801.29113054388381</v>
      </c>
      <c r="E213" s="4"/>
      <c r="F213" s="4">
        <f>IFERROR((Kreditvækst[[#This Row],[Udlån til erhverv (mia. kr.)]]/VLOOKUP(DATE(YEAR(Kreditvækst[[#This Row],[Dato]])-1,MONTH(Kreditvækst[[#This Row],[Dato]])+1,1)-1,Kreditvækst[[Dato]:[Udlån til erhverv (mia. kr.)]],3,FALSE)-1)*100,NA())</f>
        <v>5.7764220139151501</v>
      </c>
      <c r="G213" s="4">
        <f>IFERROR((Kreditvækst[[#This Row],[Udlån til husholdninger (mia. kr.)]]/VLOOKUP(DATE(YEAR(Kreditvækst[[#This Row],[Dato]])-1,MONTH(Kreditvækst[[#This Row],[Dato]])+1,1)-1,Kreditvækst[[Dato]:[Udlån til husholdninger (mia. kr.)]],4,FALSE)-1)*100,NA())</f>
        <v>8.4656320896122175</v>
      </c>
    </row>
    <row r="214" spans="1:7" hidden="1" x14ac:dyDescent="0.25">
      <c r="A214" s="3">
        <v>35673</v>
      </c>
      <c r="B214" s="4"/>
      <c r="C214" s="4">
        <v>417.08734780431939</v>
      </c>
      <c r="D214" s="4">
        <v>808.43722719834511</v>
      </c>
      <c r="E214" s="4"/>
      <c r="F214" s="4">
        <f>IFERROR((Kreditvækst[[#This Row],[Udlån til erhverv (mia. kr.)]]/VLOOKUP(DATE(YEAR(Kreditvækst[[#This Row],[Dato]])-1,MONTH(Kreditvækst[[#This Row],[Dato]])+1,1)-1,Kreditvækst[[Dato]:[Udlån til erhverv (mia. kr.)]],3,FALSE)-1)*100,NA())</f>
        <v>4.0894496885912623</v>
      </c>
      <c r="G214" s="4">
        <f>IFERROR((Kreditvækst[[#This Row],[Udlån til husholdninger (mia. kr.)]]/VLOOKUP(DATE(YEAR(Kreditvækst[[#This Row],[Dato]])-1,MONTH(Kreditvækst[[#This Row],[Dato]])+1,1)-1,Kreditvækst[[Dato]:[Udlån til husholdninger (mia. kr.)]],4,FALSE)-1)*100,NA())</f>
        <v>7.2698252693059962</v>
      </c>
    </row>
    <row r="215" spans="1:7" x14ac:dyDescent="0.25">
      <c r="A215" s="3">
        <v>35703</v>
      </c>
      <c r="B215" s="4">
        <v>130.95408757168585</v>
      </c>
      <c r="C215" s="4">
        <v>421.04566715812479</v>
      </c>
      <c r="D215" s="4">
        <v>822.56037487396316</v>
      </c>
      <c r="E215" s="4">
        <f>IF(ISNUMBER(Kreditvækst[[#This Row],[Udlån/BNP (pct. af BNP)]]),IFERROR((Kreditvækst[[#This Row],[Udlån/BNP (pct. af BNP)]]/VLOOKUP(DATE(YEAR(Kreditvækst[[#This Row],[Dato]])-1,MONTH(Kreditvækst[[#This Row],[Dato]]),DAY(Kreditvækst[[#This Row],[Dato]])),Kreditvækst[[#All],[Dato]:[Udlån/BNP (pct. af BNP)]],2,FALSE)-1)*100,NA()),NA())</f>
        <v>1.3517250194239994</v>
      </c>
      <c r="F215" s="4">
        <f>IFERROR((Kreditvækst[[#This Row],[Udlån til erhverv (mia. kr.)]]/VLOOKUP(DATE(YEAR(Kreditvækst[[#This Row],[Dato]])-1,MONTH(Kreditvækst[[#This Row],[Dato]])+1,1)-1,Kreditvækst[[Dato]:[Udlån til erhverv (mia. kr.)]],3,FALSE)-1)*100,NA())</f>
        <v>4.1758385721559099</v>
      </c>
      <c r="G215" s="4">
        <f>IFERROR((Kreditvækst[[#This Row],[Udlån til husholdninger (mia. kr.)]]/VLOOKUP(DATE(YEAR(Kreditvækst[[#This Row],[Dato]])-1,MONTH(Kreditvækst[[#This Row],[Dato]])+1,1)-1,Kreditvækst[[Dato]:[Udlån til husholdninger (mia. kr.)]],4,FALSE)-1)*100,NA())</f>
        <v>8.5979697784394293</v>
      </c>
    </row>
    <row r="216" spans="1:7" hidden="1" x14ac:dyDescent="0.25">
      <c r="A216" s="3">
        <v>35734</v>
      </c>
      <c r="B216" s="4"/>
      <c r="C216" s="4">
        <v>414.39157423783047</v>
      </c>
      <c r="D216" s="4">
        <v>817.42700706783887</v>
      </c>
      <c r="E216" s="4"/>
      <c r="F216" s="4">
        <f>IFERROR((Kreditvækst[[#This Row],[Udlån til erhverv (mia. kr.)]]/VLOOKUP(DATE(YEAR(Kreditvækst[[#This Row],[Dato]])-1,MONTH(Kreditvækst[[#This Row],[Dato]])+1,1)-1,Kreditvækst[[Dato]:[Udlån til erhverv (mia. kr.)]],3,FALSE)-1)*100,NA())</f>
        <v>4.6723286953102461</v>
      </c>
      <c r="G216" s="4">
        <f>IFERROR((Kreditvækst[[#This Row],[Udlån til husholdninger (mia. kr.)]]/VLOOKUP(DATE(YEAR(Kreditvækst[[#This Row],[Dato]])-1,MONTH(Kreditvækst[[#This Row],[Dato]])+1,1)-1,Kreditvækst[[Dato]:[Udlån til husholdninger (mia. kr.)]],4,FALSE)-1)*100,NA())</f>
        <v>8.8826405885833015</v>
      </c>
    </row>
    <row r="217" spans="1:7" hidden="1" x14ac:dyDescent="0.25">
      <c r="A217" s="3">
        <v>35764</v>
      </c>
      <c r="B217" s="4"/>
      <c r="C217" s="4">
        <v>419.87866734789543</v>
      </c>
      <c r="D217" s="4">
        <v>825.01566942792351</v>
      </c>
      <c r="E217" s="4"/>
      <c r="F217" s="4">
        <f>IFERROR((Kreditvækst[[#This Row],[Udlån til erhverv (mia. kr.)]]/VLOOKUP(DATE(YEAR(Kreditvækst[[#This Row],[Dato]])-1,MONTH(Kreditvækst[[#This Row],[Dato]])+1,1)-1,Kreditvækst[[Dato]:[Udlån til erhverv (mia. kr.)]],3,FALSE)-1)*100,NA())</f>
        <v>5.3473713053221017</v>
      </c>
      <c r="G217" s="4">
        <f>IFERROR((Kreditvækst[[#This Row],[Udlån til husholdninger (mia. kr.)]]/VLOOKUP(DATE(YEAR(Kreditvækst[[#This Row],[Dato]])-1,MONTH(Kreditvækst[[#This Row],[Dato]])+1,1)-1,Kreditvækst[[Dato]:[Udlån til husholdninger (mia. kr.)]],4,FALSE)-1)*100,NA())</f>
        <v>9.2253102476120397</v>
      </c>
    </row>
    <row r="218" spans="1:7" x14ac:dyDescent="0.25">
      <c r="A218" s="3">
        <v>35795</v>
      </c>
      <c r="B218" s="4">
        <v>131.24854374676283</v>
      </c>
      <c r="C218" s="4">
        <v>424.39818657136681</v>
      </c>
      <c r="D218" s="4">
        <v>841.25725216471358</v>
      </c>
      <c r="E218" s="4">
        <f>IF(ISNUMBER(Kreditvækst[[#This Row],[Udlån/BNP (pct. af BNP)]]),IFERROR((Kreditvækst[[#This Row],[Udlån/BNP (pct. af BNP)]]/VLOOKUP(DATE(YEAR(Kreditvækst[[#This Row],[Dato]])-1,MONTH(Kreditvækst[[#This Row],[Dato]]),DAY(Kreditvækst[[#This Row],[Dato]])),Kreditvækst[[#All],[Dato]:[Udlån/BNP (pct. af BNP)]],2,FALSE)-1)*100,NA()),NA())</f>
        <v>2.175045570352574</v>
      </c>
      <c r="F218" s="4">
        <f>IFERROR((Kreditvækst[[#This Row],[Udlån til erhverv (mia. kr.)]]/VLOOKUP(DATE(YEAR(Kreditvækst[[#This Row],[Dato]])-1,MONTH(Kreditvækst[[#This Row],[Dato]])+1,1)-1,Kreditvækst[[Dato]:[Udlån til erhverv (mia. kr.)]],3,FALSE)-1)*100,NA())</f>
        <v>5.5388869883740588</v>
      </c>
      <c r="G218" s="4">
        <f>IFERROR((Kreditvækst[[#This Row],[Udlån til husholdninger (mia. kr.)]]/VLOOKUP(DATE(YEAR(Kreditvækst[[#This Row],[Dato]])-1,MONTH(Kreditvækst[[#This Row],[Dato]])+1,1)-1,Kreditvækst[[Dato]:[Udlån til husholdninger (mia. kr.)]],4,FALSE)-1)*100,NA())</f>
        <v>9.1582730653551927</v>
      </c>
    </row>
    <row r="219" spans="1:7" hidden="1" x14ac:dyDescent="0.25">
      <c r="A219" s="3">
        <v>35826</v>
      </c>
      <c r="B219" s="4"/>
      <c r="C219" s="4">
        <v>421.89411929605257</v>
      </c>
      <c r="D219" s="4">
        <v>841.43264264164134</v>
      </c>
      <c r="E219" s="4"/>
      <c r="F219" s="4">
        <f>IFERROR((Kreditvækst[[#This Row],[Udlån til erhverv (mia. kr.)]]/VLOOKUP(DATE(YEAR(Kreditvækst[[#This Row],[Dato]])-1,MONTH(Kreditvækst[[#This Row],[Dato]])+1,1)-1,Kreditvækst[[Dato]:[Udlån til erhverv (mia. kr.)]],3,FALSE)-1)*100,NA())</f>
        <v>6.2531608029021912</v>
      </c>
      <c r="G219" s="4">
        <f>IFERROR((Kreditvækst[[#This Row],[Udlån til husholdninger (mia. kr.)]]/VLOOKUP(DATE(YEAR(Kreditvækst[[#This Row],[Dato]])-1,MONTH(Kreditvækst[[#This Row],[Dato]])+1,1)-1,Kreditvækst[[Dato]:[Udlån til husholdninger (mia. kr.)]],4,FALSE)-1)*100,NA())</f>
        <v>10.244988630707287</v>
      </c>
    </row>
    <row r="220" spans="1:7" hidden="1" x14ac:dyDescent="0.25">
      <c r="A220" s="3">
        <v>35854</v>
      </c>
      <c r="B220" s="4"/>
      <c r="C220" s="4">
        <v>431.04498618687427</v>
      </c>
      <c r="D220" s="4">
        <v>851.85186423864445</v>
      </c>
      <c r="E220" s="4"/>
      <c r="F220" s="4">
        <f>IFERROR((Kreditvækst[[#This Row],[Udlån til erhverv (mia. kr.)]]/VLOOKUP(DATE(YEAR(Kreditvækst[[#This Row],[Dato]])-1,MONTH(Kreditvækst[[#This Row],[Dato]])+1,1)-1,Kreditvækst[[Dato]:[Udlån til erhverv (mia. kr.)]],3,FALSE)-1)*100,NA())</f>
        <v>6.0313929846332659</v>
      </c>
      <c r="G220" s="4">
        <f>IFERROR((Kreditvækst[[#This Row],[Udlån til husholdninger (mia. kr.)]]/VLOOKUP(DATE(YEAR(Kreditvækst[[#This Row],[Dato]])-1,MONTH(Kreditvækst[[#This Row],[Dato]])+1,1)-1,Kreditvækst[[Dato]:[Udlån til husholdninger (mia. kr.)]],4,FALSE)-1)*100,NA())</f>
        <v>10.406556136616985</v>
      </c>
    </row>
    <row r="221" spans="1:7" x14ac:dyDescent="0.25">
      <c r="A221" s="3">
        <v>35885</v>
      </c>
      <c r="B221" s="4">
        <v>133.13511342863379</v>
      </c>
      <c r="C221" s="4">
        <v>435.33183698488506</v>
      </c>
      <c r="D221" s="4">
        <v>865.01298848359193</v>
      </c>
      <c r="E221" s="4">
        <f>IF(ISNUMBER(Kreditvækst[[#This Row],[Udlån/BNP (pct. af BNP)]]),IFERROR((Kreditvækst[[#This Row],[Udlån/BNP (pct. af BNP)]]/VLOOKUP(DATE(YEAR(Kreditvækst[[#This Row],[Dato]])-1,MONTH(Kreditvækst[[#This Row],[Dato]]),DAY(Kreditvækst[[#This Row],[Dato]])),Kreditvækst[[#All],[Dato]:[Udlån/BNP (pct. af BNP)]],2,FALSE)-1)*100,NA()),NA())</f>
        <v>2.9674671762017324</v>
      </c>
      <c r="F221" s="4">
        <f>IFERROR((Kreditvækst[[#This Row],[Udlån til erhverv (mia. kr.)]]/VLOOKUP(DATE(YEAR(Kreditvækst[[#This Row],[Dato]])-1,MONTH(Kreditvækst[[#This Row],[Dato]])+1,1)-1,Kreditvækst[[Dato]:[Udlån til erhverv (mia. kr.)]],3,FALSE)-1)*100,NA())</f>
        <v>5.8681267321566866</v>
      </c>
      <c r="G221" s="4">
        <f>IFERROR((Kreditvækst[[#This Row],[Udlån til husholdninger (mia. kr.)]]/VLOOKUP(DATE(YEAR(Kreditvækst[[#This Row],[Dato]])-1,MONTH(Kreditvækst[[#This Row],[Dato]])+1,1)-1,Kreditvækst[[Dato]:[Udlån til husholdninger (mia. kr.)]],4,FALSE)-1)*100,NA())</f>
        <v>10.492999946144899</v>
      </c>
    </row>
    <row r="222" spans="1:7" hidden="1" x14ac:dyDescent="0.25">
      <c r="A222" s="3">
        <v>35915</v>
      </c>
      <c r="B222" s="4"/>
      <c r="C222" s="4">
        <v>437.40896031649675</v>
      </c>
      <c r="D222" s="4">
        <v>865.90629838906273</v>
      </c>
      <c r="E222" s="4"/>
      <c r="F222" s="4">
        <f>IFERROR((Kreditvækst[[#This Row],[Udlån til erhverv (mia. kr.)]]/VLOOKUP(DATE(YEAR(Kreditvækst[[#This Row],[Dato]])-1,MONTH(Kreditvækst[[#This Row],[Dato]])+1,1)-1,Kreditvækst[[Dato]:[Udlån til erhverv (mia. kr.)]],3,FALSE)-1)*100,NA())</f>
        <v>7.6521409749522373</v>
      </c>
      <c r="G222" s="4">
        <f>IFERROR((Kreditvækst[[#This Row],[Udlån til husholdninger (mia. kr.)]]/VLOOKUP(DATE(YEAR(Kreditvækst[[#This Row],[Dato]])-1,MONTH(Kreditvækst[[#This Row],[Dato]])+1,1)-1,Kreditvækst[[Dato]:[Udlån til husholdninger (mia. kr.)]],4,FALSE)-1)*100,NA())</f>
        <v>11.392016909543635</v>
      </c>
    </row>
    <row r="223" spans="1:7" hidden="1" x14ac:dyDescent="0.25">
      <c r="A223" s="3">
        <v>35946</v>
      </c>
      <c r="B223" s="4"/>
      <c r="C223" s="4">
        <v>441.35421591651004</v>
      </c>
      <c r="D223" s="4">
        <v>874.39469217687588</v>
      </c>
      <c r="E223" s="4"/>
      <c r="F223" s="4">
        <f>IFERROR((Kreditvækst[[#This Row],[Udlån til erhverv (mia. kr.)]]/VLOOKUP(DATE(YEAR(Kreditvækst[[#This Row],[Dato]])-1,MONTH(Kreditvækst[[#This Row],[Dato]])+1,1)-1,Kreditvækst[[Dato]:[Udlån til erhverv (mia. kr.)]],3,FALSE)-1)*100,NA())</f>
        <v>7.0714911391993596</v>
      </c>
      <c r="G223" s="4">
        <f>IFERROR((Kreditvækst[[#This Row],[Udlån til husholdninger (mia. kr.)]]/VLOOKUP(DATE(YEAR(Kreditvækst[[#This Row],[Dato]])-1,MONTH(Kreditvækst[[#This Row],[Dato]])+1,1)-1,Kreditvækst[[Dato]:[Udlån til husholdninger (mia. kr.)]],4,FALSE)-1)*100,NA())</f>
        <v>11.363170079149931</v>
      </c>
    </row>
    <row r="224" spans="1:7" x14ac:dyDescent="0.25">
      <c r="A224" s="3">
        <v>35976</v>
      </c>
      <c r="B224" s="4">
        <v>136.38155513896589</v>
      </c>
      <c r="C224" s="4">
        <v>444.01322608847209</v>
      </c>
      <c r="D224" s="4">
        <v>892.10878399346052</v>
      </c>
      <c r="E224" s="4">
        <f>IF(ISNUMBER(Kreditvækst[[#This Row],[Udlån/BNP (pct. af BNP)]]),IFERROR((Kreditvækst[[#This Row],[Udlån/BNP (pct. af BNP)]]/VLOOKUP(DATE(YEAR(Kreditvækst[[#This Row],[Dato]])-1,MONTH(Kreditvækst[[#This Row],[Dato]]),DAY(Kreditvækst[[#This Row],[Dato]])),Kreditvækst[[#All],[Dato]:[Udlån/BNP (pct. af BNP)]],2,FALSE)-1)*100,NA()),NA())</f>
        <v>5.1259090774250282</v>
      </c>
      <c r="F224" s="4">
        <f>IFERROR((Kreditvækst[[#This Row],[Udlån til erhverv (mia. kr.)]]/VLOOKUP(DATE(YEAR(Kreditvækst[[#This Row],[Dato]])-1,MONTH(Kreditvækst[[#This Row],[Dato]])+1,1)-1,Kreditvækst[[Dato]:[Udlån til erhverv (mia. kr.)]],3,FALSE)-1)*100,NA())</f>
        <v>6.8065018048590664</v>
      </c>
      <c r="G224" s="4">
        <f>IFERROR((Kreditvækst[[#This Row],[Udlån til husholdninger (mia. kr.)]]/VLOOKUP(DATE(YEAR(Kreditvækst[[#This Row],[Dato]])-1,MONTH(Kreditvækst[[#This Row],[Dato]])+1,1)-1,Kreditvækst[[Dato]:[Udlån til husholdninger (mia. kr.)]],4,FALSE)-1)*100,NA())</f>
        <v>11.278329513031959</v>
      </c>
    </row>
    <row r="225" spans="1:7" hidden="1" x14ac:dyDescent="0.25">
      <c r="A225" s="3">
        <v>36007</v>
      </c>
      <c r="B225" s="4"/>
      <c r="C225" s="4">
        <v>437.60159037582696</v>
      </c>
      <c r="D225" s="4">
        <v>889.16206696656241</v>
      </c>
      <c r="E225" s="4"/>
      <c r="F225" s="4">
        <f>IFERROR((Kreditvækst[[#This Row],[Udlån til erhverv (mia. kr.)]]/VLOOKUP(DATE(YEAR(Kreditvækst[[#This Row],[Dato]])-1,MONTH(Kreditvækst[[#This Row],[Dato]])+1,1)-1,Kreditvækst[[Dato]:[Udlån til erhverv (mia. kr.)]],3,FALSE)-1)*100,NA())</f>
        <v>5.3960584274143963</v>
      </c>
      <c r="G225" s="4">
        <f>IFERROR((Kreditvækst[[#This Row],[Udlån til husholdninger (mia. kr.)]]/VLOOKUP(DATE(YEAR(Kreditvækst[[#This Row],[Dato]])-1,MONTH(Kreditvækst[[#This Row],[Dato]])+1,1)-1,Kreditvækst[[Dato]:[Udlån til husholdninger (mia. kr.)]],4,FALSE)-1)*100,NA())</f>
        <v>10.966168608784589</v>
      </c>
    </row>
    <row r="226" spans="1:7" hidden="1" x14ac:dyDescent="0.25">
      <c r="A226" s="3">
        <v>36038</v>
      </c>
      <c r="B226" s="4"/>
      <c r="C226" s="4">
        <v>446.12048620925157</v>
      </c>
      <c r="D226" s="4">
        <v>899.56535521352998</v>
      </c>
      <c r="E226" s="4"/>
      <c r="F226" s="4">
        <f>IFERROR((Kreditvækst[[#This Row],[Udlån til erhverv (mia. kr.)]]/VLOOKUP(DATE(YEAR(Kreditvækst[[#This Row],[Dato]])-1,MONTH(Kreditvækst[[#This Row],[Dato]])+1,1)-1,Kreditvækst[[Dato]:[Udlån til erhverv (mia. kr.)]],3,FALSE)-1)*100,NA())</f>
        <v>6.9609252253207465</v>
      </c>
      <c r="G226" s="4">
        <f>IFERROR((Kreditvækst[[#This Row],[Udlån til husholdninger (mia. kr.)]]/VLOOKUP(DATE(YEAR(Kreditvækst[[#This Row],[Dato]])-1,MONTH(Kreditvækst[[#This Row],[Dato]])+1,1)-1,Kreditvækst[[Dato]:[Udlån til husholdninger (mia. kr.)]],4,FALSE)-1)*100,NA())</f>
        <v>11.272134056838423</v>
      </c>
    </row>
    <row r="227" spans="1:7" x14ac:dyDescent="0.25">
      <c r="A227" s="3">
        <v>36068</v>
      </c>
      <c r="B227" s="4">
        <v>138.16834143057147</v>
      </c>
      <c r="C227" s="4">
        <v>453.63609360927302</v>
      </c>
      <c r="D227" s="4">
        <v>914.3028360753068</v>
      </c>
      <c r="E227" s="4">
        <f>IF(ISNUMBER(Kreditvækst[[#This Row],[Udlån/BNP (pct. af BNP)]]),IFERROR((Kreditvækst[[#This Row],[Udlån/BNP (pct. af BNP)]]/VLOOKUP(DATE(YEAR(Kreditvækst[[#This Row],[Dato]])-1,MONTH(Kreditvækst[[#This Row],[Dato]]),DAY(Kreditvækst[[#This Row],[Dato]])),Kreditvækst[[#All],[Dato]:[Udlån/BNP (pct. af BNP)]],2,FALSE)-1)*100,NA()),NA())</f>
        <v>5.5089947879148449</v>
      </c>
      <c r="F227" s="4">
        <f>IFERROR((Kreditvækst[[#This Row],[Udlån til erhverv (mia. kr.)]]/VLOOKUP(DATE(YEAR(Kreditvækst[[#This Row],[Dato]])-1,MONTH(Kreditvækst[[#This Row],[Dato]])+1,1)-1,Kreditvækst[[Dato]:[Udlån til erhverv (mia. kr.)]],3,FALSE)-1)*100,NA())</f>
        <v>7.7403543114739737</v>
      </c>
      <c r="G227" s="4">
        <f>IFERROR((Kreditvækst[[#This Row],[Udlån til husholdninger (mia. kr.)]]/VLOOKUP(DATE(YEAR(Kreditvækst[[#This Row],[Dato]])-1,MONTH(Kreditvækst[[#This Row],[Dato]])+1,1)-1,Kreditvækst[[Dato]:[Udlån til husholdninger (mia. kr.)]],4,FALSE)-1)*100,NA())</f>
        <v>11.153279929804661</v>
      </c>
    </row>
    <row r="228" spans="1:7" hidden="1" x14ac:dyDescent="0.25">
      <c r="A228" s="3">
        <v>36099</v>
      </c>
      <c r="B228" s="4"/>
      <c r="C228" s="4">
        <v>447.39581136580864</v>
      </c>
      <c r="D228" s="4">
        <v>906.97701863280327</v>
      </c>
      <c r="E228" s="4"/>
      <c r="F228" s="4">
        <f>IFERROR((Kreditvækst[[#This Row],[Udlån til erhverv (mia. kr.)]]/VLOOKUP(DATE(YEAR(Kreditvækst[[#This Row],[Dato]])-1,MONTH(Kreditvækst[[#This Row],[Dato]])+1,1)-1,Kreditvækst[[Dato]:[Udlån til erhverv (mia. kr.)]],3,FALSE)-1)*100,NA())</f>
        <v>7.9645048740870861</v>
      </c>
      <c r="G228" s="4">
        <f>IFERROR((Kreditvækst[[#This Row],[Udlån til husholdninger (mia. kr.)]]/VLOOKUP(DATE(YEAR(Kreditvækst[[#This Row],[Dato]])-1,MONTH(Kreditvækst[[#This Row],[Dato]])+1,1)-1,Kreditvækst[[Dato]:[Udlån til husholdninger (mia. kr.)]],4,FALSE)-1)*100,NA())</f>
        <v>10.955108014620873</v>
      </c>
    </row>
    <row r="229" spans="1:7" hidden="1" x14ac:dyDescent="0.25">
      <c r="A229" s="3">
        <v>36129</v>
      </c>
      <c r="B229" s="4"/>
      <c r="C229" s="4">
        <v>454.25814839760756</v>
      </c>
      <c r="D229" s="4">
        <v>915.32010239444014</v>
      </c>
      <c r="E229" s="4"/>
      <c r="F229" s="4">
        <f>IFERROR((Kreditvækst[[#This Row],[Udlån til erhverv (mia. kr.)]]/VLOOKUP(DATE(YEAR(Kreditvækst[[#This Row],[Dato]])-1,MONTH(Kreditvækst[[#This Row],[Dato]])+1,1)-1,Kreditvækst[[Dato]:[Udlån til erhverv (mia. kr.)]],3,FALSE)-1)*100,NA())</f>
        <v>8.1879561223877637</v>
      </c>
      <c r="G229" s="4">
        <f>IFERROR((Kreditvækst[[#This Row],[Udlån til husholdninger (mia. kr.)]]/VLOOKUP(DATE(YEAR(Kreditvækst[[#This Row],[Dato]])-1,MONTH(Kreditvækst[[#This Row],[Dato]])+1,1)-1,Kreditvækst[[Dato]:[Udlån til husholdninger (mia. kr.)]],4,FALSE)-1)*100,NA())</f>
        <v>10.94578397876187</v>
      </c>
    </row>
    <row r="230" spans="1:7" x14ac:dyDescent="0.25">
      <c r="A230" s="3">
        <v>36160</v>
      </c>
      <c r="B230" s="4">
        <v>138.94256368461879</v>
      </c>
      <c r="C230" s="4">
        <v>460.28882494557979</v>
      </c>
      <c r="D230" s="4">
        <v>928.1251349811555</v>
      </c>
      <c r="E230" s="4">
        <f>IF(ISNUMBER(Kreditvækst[[#This Row],[Udlån/BNP (pct. af BNP)]]),IFERROR((Kreditvækst[[#This Row],[Udlån/BNP (pct. af BNP)]]/VLOOKUP(DATE(YEAR(Kreditvækst[[#This Row],[Dato]])-1,MONTH(Kreditvækst[[#This Row],[Dato]]),DAY(Kreditvækst[[#This Row],[Dato]])),Kreditvækst[[#All],[Dato]:[Udlån/BNP (pct. af BNP)]],2,FALSE)-1)*100,NA()),NA())</f>
        <v>5.8621754712198326</v>
      </c>
      <c r="F230" s="4">
        <f>IFERROR((Kreditvækst[[#This Row],[Udlån til erhverv (mia. kr.)]]/VLOOKUP(DATE(YEAR(Kreditvækst[[#This Row],[Dato]])-1,MONTH(Kreditvækst[[#This Row],[Dato]])+1,1)-1,Kreditvækst[[Dato]:[Udlån til erhverv (mia. kr.)]],3,FALSE)-1)*100,NA())</f>
        <v>8.4568312282780269</v>
      </c>
      <c r="G230" s="4">
        <f>IFERROR((Kreditvækst[[#This Row],[Udlån til husholdninger (mia. kr.)]]/VLOOKUP(DATE(YEAR(Kreditvækst[[#This Row],[Dato]])-1,MONTH(Kreditvækst[[#This Row],[Dato]])+1,1)-1,Kreditvækst[[Dato]:[Udlån til husholdninger (mia. kr.)]],4,FALSE)-1)*100,NA())</f>
        <v>10.325959460428358</v>
      </c>
    </row>
    <row r="231" spans="1:7" hidden="1" x14ac:dyDescent="0.25">
      <c r="A231" s="3">
        <v>36191</v>
      </c>
      <c r="B231" s="4"/>
      <c r="C231" s="4">
        <v>459.99623347508316</v>
      </c>
      <c r="D231" s="4">
        <v>928.23537207293691</v>
      </c>
      <c r="E231" s="4"/>
      <c r="F231" s="4">
        <f>IFERROR((Kreditvækst[[#This Row],[Udlån til erhverv (mia. kr.)]]/VLOOKUP(DATE(YEAR(Kreditvækst[[#This Row],[Dato]])-1,MONTH(Kreditvækst[[#This Row],[Dato]])+1,1)-1,Kreditvækst[[Dato]:[Udlån til erhverv (mia. kr.)]],3,FALSE)-1)*100,NA())</f>
        <v>9.0312029574163066</v>
      </c>
      <c r="G231" s="4">
        <f>IFERROR((Kreditvækst[[#This Row],[Udlån til husholdninger (mia. kr.)]]/VLOOKUP(DATE(YEAR(Kreditvækst[[#This Row],[Dato]])-1,MONTH(Kreditvækst[[#This Row],[Dato]])+1,1)-1,Kreditvækst[[Dato]:[Udlån til husholdninger (mia. kr.)]],4,FALSE)-1)*100,NA())</f>
        <v>10.316063940517228</v>
      </c>
    </row>
    <row r="232" spans="1:7" hidden="1" x14ac:dyDescent="0.25">
      <c r="A232" s="3">
        <v>36219</v>
      </c>
      <c r="B232" s="4"/>
      <c r="C232" s="4">
        <v>465.61496803302401</v>
      </c>
      <c r="D232" s="4">
        <v>939.00914288158174</v>
      </c>
      <c r="E232" s="4"/>
      <c r="F232" s="4">
        <f>IFERROR((Kreditvækst[[#This Row],[Udlån til erhverv (mia. kr.)]]/VLOOKUP(DATE(YEAR(Kreditvækst[[#This Row],[Dato]])-1,MONTH(Kreditvækst[[#This Row],[Dato]])+1,1)-1,Kreditvækst[[Dato]:[Udlån til erhverv (mia. kr.)]],3,FALSE)-1)*100,NA())</f>
        <v>8.020040356335878</v>
      </c>
      <c r="G232" s="4">
        <f>IFERROR((Kreditvækst[[#This Row],[Udlån til husholdninger (mia. kr.)]]/VLOOKUP(DATE(YEAR(Kreditvækst[[#This Row],[Dato]])-1,MONTH(Kreditvækst[[#This Row],[Dato]])+1,1)-1,Kreditvækst[[Dato]:[Udlån til husholdninger (mia. kr.)]],4,FALSE)-1)*100,NA())</f>
        <v>10.231506474524821</v>
      </c>
    </row>
    <row r="233" spans="1:7" x14ac:dyDescent="0.25">
      <c r="A233" s="3">
        <v>36250</v>
      </c>
      <c r="B233" s="4">
        <v>142.39322866904257</v>
      </c>
      <c r="C233" s="4">
        <v>470.85306979047175</v>
      </c>
      <c r="D233" s="4">
        <v>952.48877974402626</v>
      </c>
      <c r="E233" s="4">
        <f>IF(ISNUMBER(Kreditvækst[[#This Row],[Udlån/BNP (pct. af BNP)]]),IFERROR((Kreditvækst[[#This Row],[Udlån/BNP (pct. af BNP)]]/VLOOKUP(DATE(YEAR(Kreditvækst[[#This Row],[Dato]])-1,MONTH(Kreditvækst[[#This Row],[Dato]]),DAY(Kreditvækst[[#This Row],[Dato]])),Kreditvækst[[#All],[Dato]:[Udlån/BNP (pct. af BNP)]],2,FALSE)-1)*100,NA()),NA())</f>
        <v>6.9539244771602116</v>
      </c>
      <c r="F233" s="4">
        <f>IFERROR((Kreditvækst[[#This Row],[Udlån til erhverv (mia. kr.)]]/VLOOKUP(DATE(YEAR(Kreditvækst[[#This Row],[Dato]])-1,MONTH(Kreditvækst[[#This Row],[Dato]])+1,1)-1,Kreditvækst[[Dato]:[Udlån til erhverv (mia. kr.)]],3,FALSE)-1)*100,NA())</f>
        <v>8.1595761641526821</v>
      </c>
      <c r="G233" s="4">
        <f>IFERROR((Kreditvækst[[#This Row],[Udlån til husholdninger (mia. kr.)]]/VLOOKUP(DATE(YEAR(Kreditvækst[[#This Row],[Dato]])-1,MONTH(Kreditvækst[[#This Row],[Dato]])+1,1)-1,Kreditvækst[[Dato]:[Udlån til husholdninger (mia. kr.)]],4,FALSE)-1)*100,NA())</f>
        <v>10.112656390718877</v>
      </c>
    </row>
    <row r="234" spans="1:7" hidden="1" x14ac:dyDescent="0.25">
      <c r="A234" s="3">
        <v>36280</v>
      </c>
      <c r="B234" s="4"/>
      <c r="C234" s="4">
        <v>474.34308186764406</v>
      </c>
      <c r="D234" s="4">
        <v>951.37849652513648</v>
      </c>
      <c r="E234" s="4"/>
      <c r="F234" s="4">
        <f>IFERROR((Kreditvækst[[#This Row],[Udlån til erhverv (mia. kr.)]]/VLOOKUP(DATE(YEAR(Kreditvækst[[#This Row],[Dato]])-1,MONTH(Kreditvækst[[#This Row],[Dato]])+1,1)-1,Kreditvækst[[Dato]:[Udlån til erhverv (mia. kr.)]],3,FALSE)-1)*100,NA())</f>
        <v>8.4438420110147803</v>
      </c>
      <c r="G234" s="4">
        <f>IFERROR((Kreditvækst[[#This Row],[Udlån til husholdninger (mia. kr.)]]/VLOOKUP(DATE(YEAR(Kreditvækst[[#This Row],[Dato]])-1,MONTH(Kreditvækst[[#This Row],[Dato]])+1,1)-1,Kreditvækst[[Dato]:[Udlån til husholdninger (mia. kr.)]],4,FALSE)-1)*100,NA())</f>
        <v>9.8708368671167612</v>
      </c>
    </row>
    <row r="235" spans="1:7" hidden="1" x14ac:dyDescent="0.25">
      <c r="A235" s="3">
        <v>36311</v>
      </c>
      <c r="B235" s="4"/>
      <c r="C235" s="4">
        <v>484.16392500195991</v>
      </c>
      <c r="D235" s="4">
        <v>956.42489207304038</v>
      </c>
      <c r="E235" s="4"/>
      <c r="F235" s="4">
        <f>IFERROR((Kreditvækst[[#This Row],[Udlån til erhverv (mia. kr.)]]/VLOOKUP(DATE(YEAR(Kreditvækst[[#This Row],[Dato]])-1,MONTH(Kreditvækst[[#This Row],[Dato]])+1,1)-1,Kreditvækst[[Dato]:[Udlån til erhverv (mia. kr.)]],3,FALSE)-1)*100,NA())</f>
        <v>9.6996261826913344</v>
      </c>
      <c r="G235" s="4">
        <f>IFERROR((Kreditvækst[[#This Row],[Udlån til husholdninger (mia. kr.)]]/VLOOKUP(DATE(YEAR(Kreditvækst[[#This Row],[Dato]])-1,MONTH(Kreditvækst[[#This Row],[Dato]])+1,1)-1,Kreditvækst[[Dato]:[Udlån til husholdninger (mia. kr.)]],4,FALSE)-1)*100,NA())</f>
        <v>9.3813698356223654</v>
      </c>
    </row>
    <row r="236" spans="1:7" x14ac:dyDescent="0.25">
      <c r="A236" s="3">
        <v>36341</v>
      </c>
      <c r="B236" s="4">
        <v>143.52641579534128</v>
      </c>
      <c r="C236" s="4">
        <v>491.43440975894953</v>
      </c>
      <c r="D236" s="4">
        <v>969.10903106930164</v>
      </c>
      <c r="E236" s="4">
        <f>IF(ISNUMBER(Kreditvækst[[#This Row],[Udlån/BNP (pct. af BNP)]]),IFERROR((Kreditvækst[[#This Row],[Udlån/BNP (pct. af BNP)]]/VLOOKUP(DATE(YEAR(Kreditvækst[[#This Row],[Dato]])-1,MONTH(Kreditvækst[[#This Row],[Dato]]),DAY(Kreditvækst[[#This Row],[Dato]])),Kreditvækst[[#All],[Dato]:[Udlån/BNP (pct. af BNP)]],2,FALSE)-1)*100,NA()),NA())</f>
        <v>5.2388760702245518</v>
      </c>
      <c r="F236" s="4">
        <f>IFERROR((Kreditvækst[[#This Row],[Udlån til erhverv (mia. kr.)]]/VLOOKUP(DATE(YEAR(Kreditvækst[[#This Row],[Dato]])-1,MONTH(Kreditvækst[[#This Row],[Dato]])+1,1)-1,Kreditvækst[[Dato]:[Udlån til erhverv (mia. kr.)]],3,FALSE)-1)*100,NA())</f>
        <v>10.680128627751383</v>
      </c>
      <c r="G236" s="4">
        <f>IFERROR((Kreditvækst[[#This Row],[Udlån til husholdninger (mia. kr.)]]/VLOOKUP(DATE(YEAR(Kreditvækst[[#This Row],[Dato]])-1,MONTH(Kreditvækst[[#This Row],[Dato]])+1,1)-1,Kreditvækst[[Dato]:[Udlån til husholdninger (mia. kr.)]],4,FALSE)-1)*100,NA())</f>
        <v>8.6312620677441387</v>
      </c>
    </row>
    <row r="237" spans="1:7" hidden="1" x14ac:dyDescent="0.25">
      <c r="A237" s="3">
        <v>36372</v>
      </c>
      <c r="B237" s="4"/>
      <c r="C237" s="4">
        <v>486.46289586715437</v>
      </c>
      <c r="D237" s="4">
        <v>963.93488107214534</v>
      </c>
      <c r="E237" s="4"/>
      <c r="F237" s="4">
        <f>IFERROR((Kreditvækst[[#This Row],[Udlån til erhverv (mia. kr.)]]/VLOOKUP(DATE(YEAR(Kreditvækst[[#This Row],[Dato]])-1,MONTH(Kreditvækst[[#This Row],[Dato]])+1,1)-1,Kreditvækst[[Dato]:[Udlån til erhverv (mia. kr.)]],3,FALSE)-1)*100,NA())</f>
        <v>11.16570564777053</v>
      </c>
      <c r="G237" s="4">
        <f>IFERROR((Kreditvækst[[#This Row],[Udlån til husholdninger (mia. kr.)]]/VLOOKUP(DATE(YEAR(Kreditvækst[[#This Row],[Dato]])-1,MONTH(Kreditvækst[[#This Row],[Dato]])+1,1)-1,Kreditvækst[[Dato]:[Udlån til husholdninger (mia. kr.)]],4,FALSE)-1)*100,NA())</f>
        <v>8.4093571783460774</v>
      </c>
    </row>
    <row r="238" spans="1:7" hidden="1" x14ac:dyDescent="0.25">
      <c r="A238" s="3">
        <v>36403</v>
      </c>
      <c r="B238" s="4"/>
      <c r="C238" s="4">
        <v>488.2760361223751</v>
      </c>
      <c r="D238" s="4">
        <v>975.62510616244936</v>
      </c>
      <c r="E238" s="4"/>
      <c r="F238" s="4">
        <f>IFERROR((Kreditvækst[[#This Row],[Udlån til erhverv (mia. kr.)]]/VLOOKUP(DATE(YEAR(Kreditvækst[[#This Row],[Dato]])-1,MONTH(Kreditvækst[[#This Row],[Dato]])+1,1)-1,Kreditvækst[[Dato]:[Udlån til erhverv (mia. kr.)]],3,FALSE)-1)*100,NA())</f>
        <v>9.4493642897516708</v>
      </c>
      <c r="G238" s="4">
        <f>IFERROR((Kreditvækst[[#This Row],[Udlån til husholdninger (mia. kr.)]]/VLOOKUP(DATE(YEAR(Kreditvækst[[#This Row],[Dato]])-1,MONTH(Kreditvækst[[#This Row],[Dato]])+1,1)-1,Kreditvækst[[Dato]:[Udlån til husholdninger (mia. kr.)]],4,FALSE)-1)*100,NA())</f>
        <v>8.4551667656059379</v>
      </c>
    </row>
    <row r="239" spans="1:7" x14ac:dyDescent="0.25">
      <c r="A239" s="3">
        <v>36433</v>
      </c>
      <c r="B239" s="4">
        <v>142.40300204803771</v>
      </c>
      <c r="C239" s="4">
        <v>493.51670129490469</v>
      </c>
      <c r="D239" s="4">
        <v>983.14740657953587</v>
      </c>
      <c r="E239" s="4">
        <f>IF(ISNUMBER(Kreditvækst[[#This Row],[Udlån/BNP (pct. af BNP)]]),IFERROR((Kreditvækst[[#This Row],[Udlån/BNP (pct. af BNP)]]/VLOOKUP(DATE(YEAR(Kreditvækst[[#This Row],[Dato]])-1,MONTH(Kreditvækst[[#This Row],[Dato]]),DAY(Kreditvækst[[#This Row],[Dato]])),Kreditvækst[[#All],[Dato]:[Udlån/BNP (pct. af BNP)]],2,FALSE)-1)*100,NA()),NA())</f>
        <v>3.0648559385031859</v>
      </c>
      <c r="F239" s="4">
        <f>IFERROR((Kreditvækst[[#This Row],[Udlån til erhverv (mia. kr.)]]/VLOOKUP(DATE(YEAR(Kreditvækst[[#This Row],[Dato]])-1,MONTH(Kreditvækst[[#This Row],[Dato]])+1,1)-1,Kreditvækst[[Dato]:[Udlån til erhverv (mia. kr.)]],3,FALSE)-1)*100,NA())</f>
        <v>8.7913215565209804</v>
      </c>
      <c r="G239" s="4">
        <f>IFERROR((Kreditvækst[[#This Row],[Udlån til husholdninger (mia. kr.)]]/VLOOKUP(DATE(YEAR(Kreditvækst[[#This Row],[Dato]])-1,MONTH(Kreditvækst[[#This Row],[Dato]])+1,1)-1,Kreditvækst[[Dato]:[Udlån til husholdninger (mia. kr.)]],4,FALSE)-1)*100,NA())</f>
        <v>7.5297338898945076</v>
      </c>
    </row>
    <row r="240" spans="1:7" hidden="1" x14ac:dyDescent="0.25">
      <c r="A240" s="3">
        <v>36464</v>
      </c>
      <c r="B240" s="4"/>
      <c r="C240" s="4">
        <v>492.20381135632886</v>
      </c>
      <c r="D240" s="4">
        <v>974.57139363180079</v>
      </c>
      <c r="E240" s="4"/>
      <c r="F240" s="4">
        <f>IFERROR((Kreditvækst[[#This Row],[Udlån til erhverv (mia. kr.)]]/VLOOKUP(DATE(YEAR(Kreditvækst[[#This Row],[Dato]])-1,MONTH(Kreditvækst[[#This Row],[Dato]])+1,1)-1,Kreditvækst[[Dato]:[Udlån til erhverv (mia. kr.)]],3,FALSE)-1)*100,NA())</f>
        <v>10.015292689873533</v>
      </c>
      <c r="G240" s="4">
        <f>IFERROR((Kreditvækst[[#This Row],[Udlån til husholdninger (mia. kr.)]]/VLOOKUP(DATE(YEAR(Kreditvækst[[#This Row],[Dato]])-1,MONTH(Kreditvækst[[#This Row],[Dato]])+1,1)-1,Kreditvækst[[Dato]:[Udlån til husholdninger (mia. kr.)]],4,FALSE)-1)*100,NA())</f>
        <v>7.4527108857610047</v>
      </c>
    </row>
    <row r="241" spans="1:7" hidden="1" x14ac:dyDescent="0.25">
      <c r="A241" s="3">
        <v>36494</v>
      </c>
      <c r="B241" s="4"/>
      <c r="C241" s="4">
        <v>499.88020801850735</v>
      </c>
      <c r="D241" s="4">
        <v>978.75712202776117</v>
      </c>
      <c r="E241" s="4"/>
      <c r="F241" s="4">
        <f>IFERROR((Kreditvækst[[#This Row],[Udlån til erhverv (mia. kr.)]]/VLOOKUP(DATE(YEAR(Kreditvækst[[#This Row],[Dato]])-1,MONTH(Kreditvækst[[#This Row],[Dato]])+1,1)-1,Kreditvækst[[Dato]:[Udlån til erhverv (mia. kr.)]],3,FALSE)-1)*100,NA())</f>
        <v>10.04320115815891</v>
      </c>
      <c r="G241" s="4">
        <f>IFERROR((Kreditvækst[[#This Row],[Udlån til husholdninger (mia. kr.)]]/VLOOKUP(DATE(YEAR(Kreditvækst[[#This Row],[Dato]])-1,MONTH(Kreditvækst[[#This Row],[Dato]])+1,1)-1,Kreditvækst[[Dato]:[Udlån til husholdninger (mia. kr.)]],4,FALSE)-1)*100,NA())</f>
        <v>6.9305830241652489</v>
      </c>
    </row>
    <row r="242" spans="1:7" x14ac:dyDescent="0.25">
      <c r="A242" s="3">
        <v>36525</v>
      </c>
      <c r="B242" s="4">
        <v>143.77244886589534</v>
      </c>
      <c r="C242" s="4">
        <v>502.41335333874486</v>
      </c>
      <c r="D242" s="4">
        <v>990.95722832540605</v>
      </c>
      <c r="E242" s="4">
        <f>IF(ISNUMBER(Kreditvækst[[#This Row],[Udlån/BNP (pct. af BNP)]]),IFERROR((Kreditvækst[[#This Row],[Udlån/BNP (pct. af BNP)]]/VLOOKUP(DATE(YEAR(Kreditvækst[[#This Row],[Dato]])-1,MONTH(Kreditvækst[[#This Row],[Dato]]),DAY(Kreditvækst[[#This Row],[Dato]])),Kreditvækst[[#All],[Dato]:[Udlån/BNP (pct. af BNP)]],2,FALSE)-1)*100,NA()),NA())</f>
        <v>3.4761739334533637</v>
      </c>
      <c r="F242" s="4">
        <f>IFERROR((Kreditvækst[[#This Row],[Udlån til erhverv (mia. kr.)]]/VLOOKUP(DATE(YEAR(Kreditvækst[[#This Row],[Dato]])-1,MONTH(Kreditvækst[[#This Row],[Dato]])+1,1)-1,Kreditvækst[[Dato]:[Udlån til erhverv (mia. kr.)]],3,FALSE)-1)*100,NA())</f>
        <v>9.1517599624856061</v>
      </c>
      <c r="G242" s="4">
        <f>IFERROR((Kreditvækst[[#This Row],[Udlån til husholdninger (mia. kr.)]]/VLOOKUP(DATE(YEAR(Kreditvækst[[#This Row],[Dato]])-1,MONTH(Kreditvækst[[#This Row],[Dato]])+1,1)-1,Kreditvækst[[Dato]:[Udlån til husholdninger (mia. kr.)]],4,FALSE)-1)*100,NA())</f>
        <v>6.7697868505119496</v>
      </c>
    </row>
    <row r="243" spans="1:7" hidden="1" x14ac:dyDescent="0.25">
      <c r="A243" s="3">
        <v>36556</v>
      </c>
      <c r="B243" s="4"/>
      <c r="C243" s="4">
        <v>493.47129701307063</v>
      </c>
      <c r="D243" s="4">
        <v>996.02940858527609</v>
      </c>
      <c r="E243" s="4"/>
      <c r="F243" s="4">
        <f>IFERROR((Kreditvækst[[#This Row],[Udlån til erhverv (mia. kr.)]]/VLOOKUP(DATE(YEAR(Kreditvækst[[#This Row],[Dato]])-1,MONTH(Kreditvækst[[#This Row],[Dato]])+1,1)-1,Kreditvækst[[Dato]:[Udlån til erhverv (mia. kr.)]],3,FALSE)-1)*100,NA())</f>
        <v>7.2772473124610437</v>
      </c>
      <c r="G243" s="4">
        <f>IFERROR((Kreditvækst[[#This Row],[Udlån til husholdninger (mia. kr.)]]/VLOOKUP(DATE(YEAR(Kreditvækst[[#This Row],[Dato]])-1,MONTH(Kreditvækst[[#This Row],[Dato]])+1,1)-1,Kreditvækst[[Dato]:[Udlån til husholdninger (mia. kr.)]],4,FALSE)-1)*100,NA())</f>
        <v>7.3035394418272892</v>
      </c>
    </row>
    <row r="244" spans="1:7" hidden="1" x14ac:dyDescent="0.25">
      <c r="A244" s="3">
        <v>36585</v>
      </c>
      <c r="B244" s="4"/>
      <c r="C244" s="4">
        <v>494.35905414192473</v>
      </c>
      <c r="D244" s="4">
        <v>1000.6857657174737</v>
      </c>
      <c r="E244" s="4"/>
      <c r="F244" s="4">
        <f>IFERROR((Kreditvækst[[#This Row],[Udlån til erhverv (mia. kr.)]]/VLOOKUP(DATE(YEAR(Kreditvækst[[#This Row],[Dato]])-1,MONTH(Kreditvækst[[#This Row],[Dato]])+1,1)-1,Kreditvækst[[Dato]:[Udlån til erhverv (mia. kr.)]],3,FALSE)-1)*100,NA())</f>
        <v>6.1733595529218421</v>
      </c>
      <c r="G244" s="4">
        <f>IFERROR((Kreditvækst[[#This Row],[Udlån til husholdninger (mia. kr.)]]/VLOOKUP(DATE(YEAR(Kreditvækst[[#This Row],[Dato]])-1,MONTH(Kreditvækst[[#This Row],[Dato]])+1,1)-1,Kreditvækst[[Dato]:[Udlån til husholdninger (mia. kr.)]],4,FALSE)-1)*100,NA())</f>
        <v>6.568266486375407</v>
      </c>
    </row>
    <row r="245" spans="1:7" x14ac:dyDescent="0.25">
      <c r="A245" s="3">
        <v>36616</v>
      </c>
      <c r="B245" s="4">
        <v>149.27218302630848</v>
      </c>
      <c r="C245" s="4">
        <v>501.70522358461017</v>
      </c>
      <c r="D245" s="4">
        <v>1016.4150211449962</v>
      </c>
      <c r="E245" s="4">
        <f>IF(ISNUMBER(Kreditvækst[[#This Row],[Udlån/BNP (pct. af BNP)]]),IFERROR((Kreditvækst[[#This Row],[Udlån/BNP (pct. af BNP)]]/VLOOKUP(DATE(YEAR(Kreditvækst[[#This Row],[Dato]])-1,MONTH(Kreditvækst[[#This Row],[Dato]]),DAY(Kreditvækst[[#This Row],[Dato]])),Kreditvækst[[#All],[Dato]:[Udlån/BNP (pct. af BNP)]],2,FALSE)-1)*100,NA()),NA())</f>
        <v>4.8309560936035334</v>
      </c>
      <c r="F245" s="4">
        <f>IFERROR((Kreditvækst[[#This Row],[Udlån til erhverv (mia. kr.)]]/VLOOKUP(DATE(YEAR(Kreditvækst[[#This Row],[Dato]])-1,MONTH(Kreditvækst[[#This Row],[Dato]])+1,1)-1,Kreditvækst[[Dato]:[Udlån til erhverv (mia. kr.)]],3,FALSE)-1)*100,NA())</f>
        <v>6.5523951681715875</v>
      </c>
      <c r="G245" s="4">
        <f>IFERROR((Kreditvækst[[#This Row],[Udlån til husholdninger (mia. kr.)]]/VLOOKUP(DATE(YEAR(Kreditvækst[[#This Row],[Dato]])-1,MONTH(Kreditvækst[[#This Row],[Dato]])+1,1)-1,Kreditvækst[[Dato]:[Udlån til husholdninger (mia. kr.)]],4,FALSE)-1)*100,NA())</f>
        <v>6.7114954800989501</v>
      </c>
    </row>
    <row r="246" spans="1:7" hidden="1" x14ac:dyDescent="0.25">
      <c r="A246" s="3">
        <v>36646</v>
      </c>
      <c r="B246" s="4"/>
      <c r="C246" s="4">
        <v>503.1936206131893</v>
      </c>
      <c r="D246" s="4">
        <v>1013.6764657193044</v>
      </c>
      <c r="E246" s="4"/>
      <c r="F246" s="4">
        <f>IFERROR((Kreditvækst[[#This Row],[Udlån til erhverv (mia. kr.)]]/VLOOKUP(DATE(YEAR(Kreditvækst[[#This Row],[Dato]])-1,MONTH(Kreditvækst[[#This Row],[Dato]])+1,1)-1,Kreditvækst[[Dato]:[Udlån til erhverv (mia. kr.)]],3,FALSE)-1)*100,NA())</f>
        <v>6.0822092380795834</v>
      </c>
      <c r="G246" s="4">
        <f>IFERROR((Kreditvækst[[#This Row],[Udlån til husholdninger (mia. kr.)]]/VLOOKUP(DATE(YEAR(Kreditvækst[[#This Row],[Dato]])-1,MONTH(Kreditvækst[[#This Row],[Dato]])+1,1)-1,Kreditvækst[[Dato]:[Udlån til husholdninger (mia. kr.)]],4,FALSE)-1)*100,NA())</f>
        <v>6.5481792390418958</v>
      </c>
    </row>
    <row r="247" spans="1:7" hidden="1" x14ac:dyDescent="0.25">
      <c r="A247" s="3">
        <v>36677</v>
      </c>
      <c r="B247" s="4"/>
      <c r="C247" s="4">
        <v>502.71625622336273</v>
      </c>
      <c r="D247" s="4">
        <v>1016.0333092475119</v>
      </c>
      <c r="E247" s="4"/>
      <c r="F247" s="4">
        <f>IFERROR((Kreditvækst[[#This Row],[Udlån til erhverv (mia. kr.)]]/VLOOKUP(DATE(YEAR(Kreditvækst[[#This Row],[Dato]])-1,MONTH(Kreditvækst[[#This Row],[Dato]])+1,1)-1,Kreditvækst[[Dato]:[Udlån til erhverv (mia. kr.)]],3,FALSE)-1)*100,NA())</f>
        <v>3.8318284910069833</v>
      </c>
      <c r="G247" s="4">
        <f>IFERROR((Kreditvækst[[#This Row],[Udlån til husholdninger (mia. kr.)]]/VLOOKUP(DATE(YEAR(Kreditvækst[[#This Row],[Dato]])-1,MONTH(Kreditvækst[[#This Row],[Dato]])+1,1)-1,Kreditvækst[[Dato]:[Udlån til husholdninger (mia. kr.)]],4,FALSE)-1)*100,NA())</f>
        <v>6.2324200957663223</v>
      </c>
    </row>
    <row r="248" spans="1:7" x14ac:dyDescent="0.25">
      <c r="A248" s="3">
        <v>36707</v>
      </c>
      <c r="B248" s="4">
        <v>147.09471599248744</v>
      </c>
      <c r="C248" s="4">
        <v>506.61688233573545</v>
      </c>
      <c r="D248" s="4">
        <v>1031.7461159258251</v>
      </c>
      <c r="E248" s="4">
        <f>IF(ISNUMBER(Kreditvækst[[#This Row],[Udlån/BNP (pct. af BNP)]]),IFERROR((Kreditvækst[[#This Row],[Udlån/BNP (pct. af BNP)]]/VLOOKUP(DATE(YEAR(Kreditvækst[[#This Row],[Dato]])-1,MONTH(Kreditvækst[[#This Row],[Dato]]),DAY(Kreditvækst[[#This Row],[Dato]])),Kreditvækst[[#All],[Dato]:[Udlån/BNP (pct. af BNP)]],2,FALSE)-1)*100,NA()),NA())</f>
        <v>2.486162688152338</v>
      </c>
      <c r="F248" s="4">
        <f>IFERROR((Kreditvækst[[#This Row],[Udlån til erhverv (mia. kr.)]]/VLOOKUP(DATE(YEAR(Kreditvækst[[#This Row],[Dato]])-1,MONTH(Kreditvækst[[#This Row],[Dato]])+1,1)-1,Kreditvækst[[Dato]:[Udlån til erhverv (mia. kr.)]],3,FALSE)-1)*100,NA())</f>
        <v>3.089419925689163</v>
      </c>
      <c r="G248" s="4">
        <f>IFERROR((Kreditvækst[[#This Row],[Udlån til husholdninger (mia. kr.)]]/VLOOKUP(DATE(YEAR(Kreditvækst[[#This Row],[Dato]])-1,MONTH(Kreditvækst[[#This Row],[Dato]])+1,1)-1,Kreditvækst[[Dato]:[Udlån til husholdninger (mia. kr.)]],4,FALSE)-1)*100,NA())</f>
        <v>6.4633681916482111</v>
      </c>
    </row>
    <row r="249" spans="1:7" hidden="1" x14ac:dyDescent="0.25">
      <c r="A249" s="3">
        <v>36738</v>
      </c>
      <c r="B249" s="4"/>
      <c r="C249" s="4">
        <v>532.85719383462083</v>
      </c>
      <c r="D249" s="4">
        <v>1027.2315192209685</v>
      </c>
      <c r="E249" s="4"/>
      <c r="F249" s="4">
        <f>IFERROR((Kreditvækst[[#This Row],[Udlån til erhverv (mia. kr.)]]/VLOOKUP(DATE(YEAR(Kreditvækst[[#This Row],[Dato]])-1,MONTH(Kreditvækst[[#This Row],[Dato]])+1,1)-1,Kreditvækst[[Dato]:[Udlån til erhverv (mia. kr.)]],3,FALSE)-1)*100,NA())</f>
        <v>9.5370681631875343</v>
      </c>
      <c r="G249" s="4">
        <f>IFERROR((Kreditvækst[[#This Row],[Udlån til husholdninger (mia. kr.)]]/VLOOKUP(DATE(YEAR(Kreditvækst[[#This Row],[Dato]])-1,MONTH(Kreditvækst[[#This Row],[Dato]])+1,1)-1,Kreditvækst[[Dato]:[Udlån til husholdninger (mia. kr.)]],4,FALSE)-1)*100,NA())</f>
        <v>6.5664848727562175</v>
      </c>
    </row>
    <row r="250" spans="1:7" hidden="1" x14ac:dyDescent="0.25">
      <c r="A250" s="3">
        <v>36769</v>
      </c>
      <c r="B250" s="4"/>
      <c r="C250" s="4">
        <v>530.29908179058179</v>
      </c>
      <c r="D250" s="4">
        <v>1028.8669792380574</v>
      </c>
      <c r="E250" s="4"/>
      <c r="F250" s="4">
        <f>IFERROR((Kreditvækst[[#This Row],[Udlån til erhverv (mia. kr.)]]/VLOOKUP(DATE(YEAR(Kreditvækst[[#This Row],[Dato]])-1,MONTH(Kreditvækst[[#This Row],[Dato]])+1,1)-1,Kreditvækst[[Dato]:[Udlån til erhverv (mia. kr.)]],3,FALSE)-1)*100,NA())</f>
        <v>8.6064116522963197</v>
      </c>
      <c r="G250" s="4">
        <f>IFERROR((Kreditvækst[[#This Row],[Udlån til husholdninger (mia. kr.)]]/VLOOKUP(DATE(YEAR(Kreditvækst[[#This Row],[Dato]])-1,MONTH(Kreditvækst[[#This Row],[Dato]])+1,1)-1,Kreditvækst[[Dato]:[Udlån til husholdninger (mia. kr.)]],4,FALSE)-1)*100,NA())</f>
        <v>5.4572061275699468</v>
      </c>
    </row>
    <row r="251" spans="1:7" x14ac:dyDescent="0.25">
      <c r="A251" s="3">
        <v>36799</v>
      </c>
      <c r="B251" s="4">
        <v>151.51258120499847</v>
      </c>
      <c r="C251" s="4">
        <v>526.76653781534014</v>
      </c>
      <c r="D251" s="4">
        <v>1044.0151731217595</v>
      </c>
      <c r="E251" s="4">
        <f>IF(ISNUMBER(Kreditvækst[[#This Row],[Udlån/BNP (pct. af BNP)]]),IFERROR((Kreditvækst[[#This Row],[Udlån/BNP (pct. af BNP)]]/VLOOKUP(DATE(YEAR(Kreditvækst[[#This Row],[Dato]])-1,MONTH(Kreditvækst[[#This Row],[Dato]]),DAY(Kreditvækst[[#This Row],[Dato]])),Kreditvækst[[#All],[Dato]:[Udlån/BNP (pct. af BNP)]],2,FALSE)-1)*100,NA()),NA())</f>
        <v>6.3970415131331171</v>
      </c>
      <c r="F251" s="4">
        <f>IFERROR((Kreditvækst[[#This Row],[Udlån til erhverv (mia. kr.)]]/VLOOKUP(DATE(YEAR(Kreditvækst[[#This Row],[Dato]])-1,MONTH(Kreditvækst[[#This Row],[Dato]])+1,1)-1,Kreditvækst[[Dato]:[Udlån til erhverv (mia. kr.)]],3,FALSE)-1)*100,NA())</f>
        <v>6.7373275176287883</v>
      </c>
      <c r="G251" s="4">
        <f>IFERROR((Kreditvækst[[#This Row],[Udlån til husholdninger (mia. kr.)]]/VLOOKUP(DATE(YEAR(Kreditvækst[[#This Row],[Dato]])-1,MONTH(Kreditvækst[[#This Row],[Dato]])+1,1)-1,Kreditvækst[[Dato]:[Udlån til husholdninger (mia. kr.)]],4,FALSE)-1)*100,NA())</f>
        <v>6.191112963821821</v>
      </c>
    </row>
    <row r="252" spans="1:7" hidden="1" x14ac:dyDescent="0.25">
      <c r="A252" s="3">
        <v>36830</v>
      </c>
      <c r="B252" s="4"/>
      <c r="C252" s="4">
        <v>523.54574717468699</v>
      </c>
      <c r="D252" s="4">
        <v>1045.874173276532</v>
      </c>
      <c r="E252" s="4"/>
      <c r="F252" s="4">
        <f>IFERROR((Kreditvækst[[#This Row],[Udlån til erhverv (mia. kr.)]]/VLOOKUP(DATE(YEAR(Kreditvækst[[#This Row],[Dato]])-1,MONTH(Kreditvækst[[#This Row],[Dato]])+1,1)-1,Kreditvækst[[Dato]:[Udlån til erhverv (mia. kr.)]],3,FALSE)-1)*100,NA())</f>
        <v>6.367674344493901</v>
      </c>
      <c r="G252" s="4">
        <f>IFERROR((Kreditvækst[[#This Row],[Udlån til husholdninger (mia. kr.)]]/VLOOKUP(DATE(YEAR(Kreditvækst[[#This Row],[Dato]])-1,MONTH(Kreditvækst[[#This Row],[Dato]])+1,1)-1,Kreditvækst[[Dato]:[Udlån til husholdninger (mia. kr.)]],4,FALSE)-1)*100,NA())</f>
        <v>7.3163218324125978</v>
      </c>
    </row>
    <row r="253" spans="1:7" hidden="1" x14ac:dyDescent="0.25">
      <c r="A253" s="3">
        <v>36860</v>
      </c>
      <c r="B253" s="4"/>
      <c r="C253" s="4">
        <v>525.39343097422716</v>
      </c>
      <c r="D253" s="4">
        <v>1050.7647196329974</v>
      </c>
      <c r="E253" s="4"/>
      <c r="F253" s="4">
        <f>IFERROR((Kreditvækst[[#This Row],[Udlån til erhverv (mia. kr.)]]/VLOOKUP(DATE(YEAR(Kreditvækst[[#This Row],[Dato]])-1,MONTH(Kreditvækst[[#This Row],[Dato]])+1,1)-1,Kreditvækst[[Dato]:[Udlån til erhverv (mia. kr.)]],3,FALSE)-1)*100,NA())</f>
        <v>5.1038673959212355</v>
      </c>
      <c r="G253" s="4">
        <f>IFERROR((Kreditvækst[[#This Row],[Udlån til husholdninger (mia. kr.)]]/VLOOKUP(DATE(YEAR(Kreditvækst[[#This Row],[Dato]])-1,MONTH(Kreditvækst[[#This Row],[Dato]])+1,1)-1,Kreditvækst[[Dato]:[Udlån til husholdninger (mia. kr.)]],4,FALSE)-1)*100,NA())</f>
        <v>7.3570445603555745</v>
      </c>
    </row>
    <row r="254" spans="1:7" x14ac:dyDescent="0.25">
      <c r="A254" s="3">
        <v>36891</v>
      </c>
      <c r="B254" s="4">
        <v>150.41621406358635</v>
      </c>
      <c r="C254" s="4">
        <v>521.75244046705279</v>
      </c>
      <c r="D254" s="4">
        <v>1062.5165532347021</v>
      </c>
      <c r="E254" s="4">
        <f>IF(ISNUMBER(Kreditvækst[[#This Row],[Udlån/BNP (pct. af BNP)]]),IFERROR((Kreditvækst[[#This Row],[Udlån/BNP (pct. af BNP)]]/VLOOKUP(DATE(YEAR(Kreditvækst[[#This Row],[Dato]])-1,MONTH(Kreditvækst[[#This Row],[Dato]]),DAY(Kreditvækst[[#This Row],[Dato]])),Kreditvækst[[#All],[Dato]:[Udlån/BNP (pct. af BNP)]],2,FALSE)-1)*100,NA()),NA())</f>
        <v>4.621028055165155</v>
      </c>
      <c r="F254" s="4">
        <f>IFERROR((Kreditvækst[[#This Row],[Udlån til erhverv (mia. kr.)]]/VLOOKUP(DATE(YEAR(Kreditvækst[[#This Row],[Dato]])-1,MONTH(Kreditvækst[[#This Row],[Dato]])+1,1)-1,Kreditvækst[[Dato]:[Udlån til erhverv (mia. kr.)]],3,FALSE)-1)*100,NA())</f>
        <v>3.8492382815447979</v>
      </c>
      <c r="G254" s="4">
        <f>IFERROR((Kreditvækst[[#This Row],[Udlån til husholdninger (mia. kr.)]]/VLOOKUP(DATE(YEAR(Kreditvækst[[#This Row],[Dato]])-1,MONTH(Kreditvækst[[#This Row],[Dato]])+1,1)-1,Kreditvækst[[Dato]:[Udlån til husholdninger (mia. kr.)]],4,FALSE)-1)*100,NA())</f>
        <v>7.2212324471584211</v>
      </c>
    </row>
    <row r="255" spans="1:7" hidden="1" x14ac:dyDescent="0.25">
      <c r="A255" s="3">
        <v>36922</v>
      </c>
      <c r="B255" s="4"/>
      <c r="C255" s="4">
        <v>533.79392766413059</v>
      </c>
      <c r="D255" s="4">
        <v>1064.7889346658185</v>
      </c>
      <c r="E255" s="4"/>
      <c r="F255" s="4">
        <f>IFERROR((Kreditvækst[[#This Row],[Udlån til erhverv (mia. kr.)]]/VLOOKUP(DATE(YEAR(Kreditvækst[[#This Row],[Dato]])-1,MONTH(Kreditvækst[[#This Row],[Dato]])+1,1)-1,Kreditvækst[[Dato]:[Udlån til erhverv (mia. kr.)]],3,FALSE)-1)*100,NA())</f>
        <v>8.1712210811709873</v>
      </c>
      <c r="G255" s="4">
        <f>IFERROR((Kreditvækst[[#This Row],[Udlån til husholdninger (mia. kr.)]]/VLOOKUP(DATE(YEAR(Kreditvækst[[#This Row],[Dato]])-1,MONTH(Kreditvækst[[#This Row],[Dato]])+1,1)-1,Kreditvækst[[Dato]:[Udlån til husholdninger (mia. kr.)]],4,FALSE)-1)*100,NA())</f>
        <v>6.9033630420818559</v>
      </c>
    </row>
    <row r="256" spans="1:7" hidden="1" x14ac:dyDescent="0.25">
      <c r="A256" s="3">
        <v>36950</v>
      </c>
      <c r="B256" s="4"/>
      <c r="C256" s="4">
        <v>544.58382831188464</v>
      </c>
      <c r="D256" s="4">
        <v>1067.906255673081</v>
      </c>
      <c r="E256" s="4"/>
      <c r="F256" s="4">
        <f>IFERROR((Kreditvækst[[#This Row],[Udlån til erhverv (mia. kr.)]]/VLOOKUP(DATE(YEAR(Kreditvækst[[#This Row],[Dato]])-1,MONTH(Kreditvækst[[#This Row],[Dato]])+1,1)-1,Kreditvækst[[Dato]:[Udlån til erhverv (mia. kr.)]],3,FALSE)-1)*100,NA())</f>
        <v>10.159574048286979</v>
      </c>
      <c r="G256" s="4">
        <f>IFERROR((Kreditvækst[[#This Row],[Udlån til husholdninger (mia. kr.)]]/VLOOKUP(DATE(YEAR(Kreditvækst[[#This Row],[Dato]])-1,MONTH(Kreditvækst[[#This Row],[Dato]])+1,1)-1,Kreditvækst[[Dato]:[Udlån til husholdninger (mia. kr.)]],4,FALSE)-1)*100,NA())</f>
        <v>6.7174424038510594</v>
      </c>
    </row>
    <row r="257" spans="1:7" x14ac:dyDescent="0.25">
      <c r="A257" s="3">
        <v>36981</v>
      </c>
      <c r="B257" s="4">
        <v>151.49409553851805</v>
      </c>
      <c r="C257" s="4">
        <v>548.25605602885855</v>
      </c>
      <c r="D257" s="4">
        <v>1079.0138684855208</v>
      </c>
      <c r="E257" s="4">
        <f>IF(ISNUMBER(Kreditvækst[[#This Row],[Udlån/BNP (pct. af BNP)]]),IFERROR((Kreditvækst[[#This Row],[Udlån/BNP (pct. af BNP)]]/VLOOKUP(DATE(YEAR(Kreditvækst[[#This Row],[Dato]])-1,MONTH(Kreditvækst[[#This Row],[Dato]]),DAY(Kreditvækst[[#This Row],[Dato]])),Kreditvækst[[#All],[Dato]:[Udlån/BNP (pct. af BNP)]],2,FALSE)-1)*100,NA()),NA())</f>
        <v>1.4884973657938394</v>
      </c>
      <c r="F257" s="4">
        <f>IFERROR((Kreditvækst[[#This Row],[Udlån til erhverv (mia. kr.)]]/VLOOKUP(DATE(YEAR(Kreditvækst[[#This Row],[Dato]])-1,MONTH(Kreditvækst[[#This Row],[Dato]])+1,1)-1,Kreditvækst[[Dato]:[Udlån til erhverv (mia. kr.)]],3,FALSE)-1)*100,NA())</f>
        <v>9.2785225777897153</v>
      </c>
      <c r="G257" s="4">
        <f>IFERROR((Kreditvækst[[#This Row],[Udlån til husholdninger (mia. kr.)]]/VLOOKUP(DATE(YEAR(Kreditvækst[[#This Row],[Dato]])-1,MONTH(Kreditvækst[[#This Row],[Dato]])+1,1)-1,Kreditvækst[[Dato]:[Udlån til husholdninger (mia. kr.)]],4,FALSE)-1)*100,NA())</f>
        <v>6.1587880972092224</v>
      </c>
    </row>
    <row r="258" spans="1:7" hidden="1" x14ac:dyDescent="0.25">
      <c r="A258" s="3">
        <v>37011</v>
      </c>
      <c r="B258" s="4"/>
      <c r="C258" s="4">
        <v>552.65225732079978</v>
      </c>
      <c r="D258" s="4">
        <v>1078.7222664179335</v>
      </c>
      <c r="E258" s="4"/>
      <c r="F258" s="4">
        <f>IFERROR((Kreditvækst[[#This Row],[Udlån til erhverv (mia. kr.)]]/VLOOKUP(DATE(YEAR(Kreditvækst[[#This Row],[Dato]])-1,MONTH(Kreditvækst[[#This Row],[Dato]])+1,1)-1,Kreditvækst[[Dato]:[Udlån til erhverv (mia. kr.)]],3,FALSE)-1)*100,NA())</f>
        <v>9.8289474829471146</v>
      </c>
      <c r="G258" s="4">
        <f>IFERROR((Kreditvækst[[#This Row],[Udlån til husholdninger (mia. kr.)]]/VLOOKUP(DATE(YEAR(Kreditvækst[[#This Row],[Dato]])-1,MONTH(Kreditvækst[[#This Row],[Dato]])+1,1)-1,Kreditvækst[[Dato]:[Udlån til husholdninger (mia. kr.)]],4,FALSE)-1)*100,NA())</f>
        <v>6.4168206423212748</v>
      </c>
    </row>
    <row r="259" spans="1:7" hidden="1" x14ac:dyDescent="0.25">
      <c r="A259" s="3">
        <v>37042</v>
      </c>
      <c r="B259" s="4"/>
      <c r="C259" s="4">
        <v>552.34792990128881</v>
      </c>
      <c r="D259" s="4">
        <v>1084.2785184647391</v>
      </c>
      <c r="E259" s="4"/>
      <c r="F259" s="4">
        <f>IFERROR((Kreditvækst[[#This Row],[Udlån til erhverv (mia. kr.)]]/VLOOKUP(DATE(YEAR(Kreditvækst[[#This Row],[Dato]])-1,MONTH(Kreditvækst[[#This Row],[Dato]])+1,1)-1,Kreditvækst[[Dato]:[Udlån til erhverv (mia. kr.)]],3,FALSE)-1)*100,NA())</f>
        <v>9.8727011636309925</v>
      </c>
      <c r="G259" s="4">
        <f>IFERROR((Kreditvækst[[#This Row],[Udlån til husholdninger (mia. kr.)]]/VLOOKUP(DATE(YEAR(Kreditvækst[[#This Row],[Dato]])-1,MONTH(Kreditvækst[[#This Row],[Dato]])+1,1)-1,Kreditvækst[[Dato]:[Udlån til husholdninger (mia. kr.)]],4,FALSE)-1)*100,NA())</f>
        <v>6.7168279421636834</v>
      </c>
    </row>
    <row r="260" spans="1:7" x14ac:dyDescent="0.25">
      <c r="A260" s="3">
        <v>37072</v>
      </c>
      <c r="B260" s="4">
        <v>153.79458264507238</v>
      </c>
      <c r="C260" s="4">
        <v>549.61725912474162</v>
      </c>
      <c r="D260" s="4">
        <v>1098.5048931416275</v>
      </c>
      <c r="E260" s="4">
        <f>IF(ISNUMBER(Kreditvækst[[#This Row],[Udlån/BNP (pct. af BNP)]]),IFERROR((Kreditvækst[[#This Row],[Udlån/BNP (pct. af BNP)]]/VLOOKUP(DATE(YEAR(Kreditvækst[[#This Row],[Dato]])-1,MONTH(Kreditvækst[[#This Row],[Dato]]),DAY(Kreditvækst[[#This Row],[Dato]])),Kreditvækst[[#All],[Dato]:[Udlån/BNP (pct. af BNP)]],2,FALSE)-1)*100,NA()),NA())</f>
        <v>4.5547976399961998</v>
      </c>
      <c r="F260" s="4">
        <f>IFERROR((Kreditvækst[[#This Row],[Udlån til erhverv (mia. kr.)]]/VLOOKUP(DATE(YEAR(Kreditvækst[[#This Row],[Dato]])-1,MONTH(Kreditvækst[[#This Row],[Dato]])+1,1)-1,Kreditvækst[[Dato]:[Udlån til erhverv (mia. kr.)]],3,FALSE)-1)*100,NA())</f>
        <v>8.4877504655499703</v>
      </c>
      <c r="G260" s="4">
        <f>IFERROR((Kreditvækst[[#This Row],[Udlån til husholdninger (mia. kr.)]]/VLOOKUP(DATE(YEAR(Kreditvækst[[#This Row],[Dato]])-1,MONTH(Kreditvækst[[#This Row],[Dato]])+1,1)-1,Kreditvækst[[Dato]:[Udlån til husholdninger (mia. kr.)]],4,FALSE)-1)*100,NA())</f>
        <v>6.4704655714547865</v>
      </c>
    </row>
    <row r="261" spans="1:7" hidden="1" x14ac:dyDescent="0.25">
      <c r="A261" s="3">
        <v>37103</v>
      </c>
      <c r="B261" s="4"/>
      <c r="C261" s="4">
        <v>551.4268370104096</v>
      </c>
      <c r="D261" s="4">
        <v>1097.4491500020772</v>
      </c>
      <c r="E261" s="4"/>
      <c r="F261" s="4">
        <f>IFERROR((Kreditvækst[[#This Row],[Udlån til erhverv (mia. kr.)]]/VLOOKUP(DATE(YEAR(Kreditvækst[[#This Row],[Dato]])-1,MONTH(Kreditvækst[[#This Row],[Dato]])+1,1)-1,Kreditvækst[[Dato]:[Udlån til erhverv (mia. kr.)]],3,FALSE)-1)*100,NA())</f>
        <v>3.4849192974491627</v>
      </c>
      <c r="G261" s="4">
        <f>IFERROR((Kreditvækst[[#This Row],[Udlån til husholdninger (mia. kr.)]]/VLOOKUP(DATE(YEAR(Kreditvækst[[#This Row],[Dato]])-1,MONTH(Kreditvækst[[#This Row],[Dato]])+1,1)-1,Kreditvækst[[Dato]:[Udlån til husholdninger (mia. kr.)]],4,FALSE)-1)*100,NA())</f>
        <v>6.8356187935471713</v>
      </c>
    </row>
    <row r="262" spans="1:7" hidden="1" x14ac:dyDescent="0.25">
      <c r="A262" s="3">
        <v>37134</v>
      </c>
      <c r="B262" s="4"/>
      <c r="C262" s="4">
        <v>549.58465494589473</v>
      </c>
      <c r="D262" s="4">
        <v>1107.569055350918</v>
      </c>
      <c r="E262" s="4"/>
      <c r="F262" s="4">
        <f>IFERROR((Kreditvækst[[#This Row],[Udlån til erhverv (mia. kr.)]]/VLOOKUP(DATE(YEAR(Kreditvækst[[#This Row],[Dato]])-1,MONTH(Kreditvækst[[#This Row],[Dato]])+1,1)-1,Kreditvækst[[Dato]:[Udlån til erhverv (mia. kr.)]],3,FALSE)-1)*100,NA())</f>
        <v>3.6367351589963626</v>
      </c>
      <c r="G262" s="4">
        <f>IFERROR((Kreditvækst[[#This Row],[Udlån til husholdninger (mia. kr.)]]/VLOOKUP(DATE(YEAR(Kreditvækst[[#This Row],[Dato]])-1,MONTH(Kreditvækst[[#This Row],[Dato]])+1,1)-1,Kreditvækst[[Dato]:[Udlån til husholdninger (mia. kr.)]],4,FALSE)-1)*100,NA())</f>
        <v>7.649392749599615</v>
      </c>
    </row>
    <row r="263" spans="1:7" x14ac:dyDescent="0.25">
      <c r="A263" s="3">
        <v>37164</v>
      </c>
      <c r="B263" s="4">
        <v>156.07493884679303</v>
      </c>
      <c r="C263" s="4">
        <v>559.56281328399109</v>
      </c>
      <c r="D263" s="4">
        <v>1115.4409247277686</v>
      </c>
      <c r="E263" s="4">
        <f>IF(ISNUMBER(Kreditvækst[[#This Row],[Udlån/BNP (pct. af BNP)]]),IFERROR((Kreditvækst[[#This Row],[Udlån/BNP (pct. af BNP)]]/VLOOKUP(DATE(YEAR(Kreditvækst[[#This Row],[Dato]])-1,MONTH(Kreditvækst[[#This Row],[Dato]]),DAY(Kreditvækst[[#This Row],[Dato]])),Kreditvækst[[#All],[Dato]:[Udlån/BNP (pct. af BNP)]],2,FALSE)-1)*100,NA()),NA())</f>
        <v>3.0112071258436623</v>
      </c>
      <c r="F263" s="4">
        <f>IFERROR((Kreditvækst[[#This Row],[Udlån til erhverv (mia. kr.)]]/VLOOKUP(DATE(YEAR(Kreditvækst[[#This Row],[Dato]])-1,MONTH(Kreditvækst[[#This Row],[Dato]])+1,1)-1,Kreditvækst[[Dato]:[Udlån til erhverv (mia. kr.)]],3,FALSE)-1)*100,NA())</f>
        <v>6.2259602906188816</v>
      </c>
      <c r="G263" s="4">
        <f>IFERROR((Kreditvækst[[#This Row],[Udlån til husholdninger (mia. kr.)]]/VLOOKUP(DATE(YEAR(Kreditvækst[[#This Row],[Dato]])-1,MONTH(Kreditvækst[[#This Row],[Dato]])+1,1)-1,Kreditvækst[[Dato]:[Udlån til husholdninger (mia. kr.)]],4,FALSE)-1)*100,NA())</f>
        <v>6.8414476575503702</v>
      </c>
    </row>
    <row r="264" spans="1:7" hidden="1" x14ac:dyDescent="0.25">
      <c r="A264" s="3">
        <v>37195</v>
      </c>
      <c r="B264" s="4"/>
      <c r="C264" s="4">
        <v>564.35674851312206</v>
      </c>
      <c r="D264" s="4">
        <v>1120.7998752315957</v>
      </c>
      <c r="E264" s="4"/>
      <c r="F264" s="4">
        <f>IFERROR((Kreditvækst[[#This Row],[Udlån til erhverv (mia. kr.)]]/VLOOKUP(DATE(YEAR(Kreditvækst[[#This Row],[Dato]])-1,MONTH(Kreditvækst[[#This Row],[Dato]])+1,1)-1,Kreditvækst[[Dato]:[Udlån til erhverv (mia. kr.)]],3,FALSE)-1)*100,NA())</f>
        <v>7.7951165793383792</v>
      </c>
      <c r="G264" s="4">
        <f>IFERROR((Kreditvækst[[#This Row],[Udlån til husholdninger (mia. kr.)]]/VLOOKUP(DATE(YEAR(Kreditvækst[[#This Row],[Dato]])-1,MONTH(Kreditvækst[[#This Row],[Dato]])+1,1)-1,Kreditvækst[[Dato]:[Udlån til husholdninger (mia. kr.)]],4,FALSE)-1)*100,NA())</f>
        <v>7.1639307929686424</v>
      </c>
    </row>
    <row r="265" spans="1:7" hidden="1" x14ac:dyDescent="0.25">
      <c r="A265" s="3">
        <v>37225</v>
      </c>
      <c r="B265" s="4"/>
      <c r="C265" s="4">
        <v>572.13259381088585</v>
      </c>
      <c r="D265" s="4">
        <v>1130.5839528627766</v>
      </c>
      <c r="E265" s="4"/>
      <c r="F265" s="4">
        <f>IFERROR((Kreditvækst[[#This Row],[Udlån til erhverv (mia. kr.)]]/VLOOKUP(DATE(YEAR(Kreditvækst[[#This Row],[Dato]])-1,MONTH(Kreditvækst[[#This Row],[Dato]])+1,1)-1,Kreditvækst[[Dato]:[Udlån til erhverv (mia. kr.)]],3,FALSE)-1)*100,NA())</f>
        <v>8.896031065708442</v>
      </c>
      <c r="G265" s="4">
        <f>IFERROR((Kreditvækst[[#This Row],[Udlån til husholdninger (mia. kr.)]]/VLOOKUP(DATE(YEAR(Kreditvækst[[#This Row],[Dato]])-1,MONTH(Kreditvækst[[#This Row],[Dato]])+1,1)-1,Kreditvækst[[Dato]:[Udlån til husholdninger (mia. kr.)]],4,FALSE)-1)*100,NA())</f>
        <v>7.5962993178585014</v>
      </c>
    </row>
    <row r="266" spans="1:7" x14ac:dyDescent="0.25">
      <c r="A266" s="3">
        <v>37256</v>
      </c>
      <c r="B266" s="4">
        <v>160.34148799483438</v>
      </c>
      <c r="C266" s="4">
        <v>563.1875135578066</v>
      </c>
      <c r="D266" s="4">
        <v>1151.993447212601</v>
      </c>
      <c r="E266" s="4">
        <f>IF(ISNUMBER(Kreditvækst[[#This Row],[Udlån/BNP (pct. af BNP)]]),IFERROR((Kreditvækst[[#This Row],[Udlån/BNP (pct. af BNP)]]/VLOOKUP(DATE(YEAR(Kreditvækst[[#This Row],[Dato]])-1,MONTH(Kreditvækst[[#This Row],[Dato]]),DAY(Kreditvækst[[#This Row],[Dato]])),Kreditvækst[[#All],[Dato]:[Udlån/BNP (pct. af BNP)]],2,FALSE)-1)*100,NA()),NA())</f>
        <v>6.5985399200728878</v>
      </c>
      <c r="F266" s="4">
        <f>IFERROR((Kreditvækst[[#This Row],[Udlån til erhverv (mia. kr.)]]/VLOOKUP(DATE(YEAR(Kreditvækst[[#This Row],[Dato]])-1,MONTH(Kreditvækst[[#This Row],[Dato]])+1,1)-1,Kreditvækst[[Dato]:[Udlån til erhverv (mia. kr.)]],3,FALSE)-1)*100,NA())</f>
        <v>7.9415197471166099</v>
      </c>
      <c r="G266" s="4">
        <f>IFERROR((Kreditvækst[[#This Row],[Udlån til husholdninger (mia. kr.)]]/VLOOKUP(DATE(YEAR(Kreditvækst[[#This Row],[Dato]])-1,MONTH(Kreditvækst[[#This Row],[Dato]])+1,1)-1,Kreditvækst[[Dato]:[Udlån til husholdninger (mia. kr.)]],4,FALSE)-1)*100,NA())</f>
        <v>8.4212235287532735</v>
      </c>
    </row>
    <row r="267" spans="1:7" hidden="1" x14ac:dyDescent="0.25">
      <c r="A267" s="3">
        <v>37287</v>
      </c>
      <c r="B267" s="4"/>
      <c r="C267" s="4">
        <v>566.30951572599645</v>
      </c>
      <c r="D267" s="4">
        <v>1144.6384107124029</v>
      </c>
      <c r="E267" s="4"/>
      <c r="F267" s="4">
        <f>IFERROR((Kreditvækst[[#This Row],[Udlån til erhverv (mia. kr.)]]/VLOOKUP(DATE(YEAR(Kreditvækst[[#This Row],[Dato]])-1,MONTH(Kreditvækst[[#This Row],[Dato]])+1,1)-1,Kreditvækst[[Dato]:[Udlån til erhverv (mia. kr.)]],3,FALSE)-1)*100,NA())</f>
        <v>6.0914121305488234</v>
      </c>
      <c r="G267" s="4">
        <f>IFERROR((Kreditvækst[[#This Row],[Udlån til husholdninger (mia. kr.)]]/VLOOKUP(DATE(YEAR(Kreditvækst[[#This Row],[Dato]])-1,MONTH(Kreditvækst[[#This Row],[Dato]])+1,1)-1,Kreditvækst[[Dato]:[Udlån til husholdninger (mia. kr.)]],4,FALSE)-1)*100,NA())</f>
        <v>7.4990895798184631</v>
      </c>
    </row>
    <row r="268" spans="1:7" hidden="1" x14ac:dyDescent="0.25">
      <c r="A268" s="3">
        <v>37315</v>
      </c>
      <c r="B268" s="4"/>
      <c r="C268" s="4">
        <v>567.40700074212702</v>
      </c>
      <c r="D268" s="4">
        <v>1151.7208027137008</v>
      </c>
      <c r="E268" s="4"/>
      <c r="F268" s="4">
        <f>IFERROR((Kreditvækst[[#This Row],[Udlån til erhverv (mia. kr.)]]/VLOOKUP(DATE(YEAR(Kreditvækst[[#This Row],[Dato]])-1,MONTH(Kreditvækst[[#This Row],[Dato]])+1,1)-1,Kreditvækst[[Dato]:[Udlån til erhverv (mia. kr.)]],3,FALSE)-1)*100,NA())</f>
        <v>4.1909383356076191</v>
      </c>
      <c r="G268" s="4">
        <f>IFERROR((Kreditvækst[[#This Row],[Udlån til husholdninger (mia. kr.)]]/VLOOKUP(DATE(YEAR(Kreditvækst[[#This Row],[Dato]])-1,MONTH(Kreditvækst[[#This Row],[Dato]])+1,1)-1,Kreditvækst[[Dato]:[Udlån til husholdninger (mia. kr.)]],4,FALSE)-1)*100,NA())</f>
        <v>7.8484929360951305</v>
      </c>
    </row>
    <row r="269" spans="1:7" x14ac:dyDescent="0.25">
      <c r="A269" s="3">
        <v>37346</v>
      </c>
      <c r="B269" s="4">
        <v>159.79735011999446</v>
      </c>
      <c r="C269" s="4">
        <v>571.11483459860267</v>
      </c>
      <c r="D269" s="4">
        <v>1163.9651939122487</v>
      </c>
      <c r="E269" s="4">
        <f>IF(ISNUMBER(Kreditvækst[[#This Row],[Udlån/BNP (pct. af BNP)]]),IFERROR((Kreditvækst[[#This Row],[Udlån/BNP (pct. af BNP)]]/VLOOKUP(DATE(YEAR(Kreditvækst[[#This Row],[Dato]])-1,MONTH(Kreditvækst[[#This Row],[Dato]]),DAY(Kreditvækst[[#This Row],[Dato]])),Kreditvækst[[#All],[Dato]:[Udlån/BNP (pct. af BNP)]],2,FALSE)-1)*100,NA()),NA())</f>
        <v>5.4809097027582077</v>
      </c>
      <c r="F269" s="4">
        <f>IFERROR((Kreditvækst[[#This Row],[Udlån til erhverv (mia. kr.)]]/VLOOKUP(DATE(YEAR(Kreditvækst[[#This Row],[Dato]])-1,MONTH(Kreditvækst[[#This Row],[Dato]])+1,1)-1,Kreditvækst[[Dato]:[Udlån til erhverv (mia. kr.)]],3,FALSE)-1)*100,NA())</f>
        <v>4.1693618006366062</v>
      </c>
      <c r="G269" s="4">
        <f>IFERROR((Kreditvækst[[#This Row],[Udlån til husholdninger (mia. kr.)]]/VLOOKUP(DATE(YEAR(Kreditvækst[[#This Row],[Dato]])-1,MONTH(Kreditvækst[[#This Row],[Dato]])+1,1)-1,Kreditvækst[[Dato]:[Udlån til husholdninger (mia. kr.)]],4,FALSE)-1)*100,NA())</f>
        <v>7.8730522292510985</v>
      </c>
    </row>
    <row r="270" spans="1:7" hidden="1" x14ac:dyDescent="0.25">
      <c r="A270" s="3">
        <v>37376</v>
      </c>
      <c r="B270" s="4"/>
      <c r="C270" s="4">
        <v>572.83629953089337</v>
      </c>
      <c r="D270" s="4">
        <v>1166.7893712952214</v>
      </c>
      <c r="E270" s="4"/>
      <c r="F270" s="4">
        <f>IFERROR((Kreditvækst[[#This Row],[Udlån til erhverv (mia. kr.)]]/VLOOKUP(DATE(YEAR(Kreditvækst[[#This Row],[Dato]])-1,MONTH(Kreditvækst[[#This Row],[Dato]])+1,1)-1,Kreditvækst[[Dato]:[Udlån til erhverv (mia. kr.)]],3,FALSE)-1)*100,NA())</f>
        <v>3.6522138365893353</v>
      </c>
      <c r="G270" s="4">
        <f>IFERROR((Kreditvækst[[#This Row],[Udlån til husholdninger (mia. kr.)]]/VLOOKUP(DATE(YEAR(Kreditvækst[[#This Row],[Dato]])-1,MONTH(Kreditvækst[[#This Row],[Dato]])+1,1)-1,Kreditvækst[[Dato]:[Udlån til husholdninger (mia. kr.)]],4,FALSE)-1)*100,NA())</f>
        <v>8.1640203061468686</v>
      </c>
    </row>
    <row r="271" spans="1:7" hidden="1" x14ac:dyDescent="0.25">
      <c r="A271" s="3">
        <v>37407</v>
      </c>
      <c r="B271" s="4"/>
      <c r="C271" s="4">
        <v>567.42143110833547</v>
      </c>
      <c r="D271" s="4">
        <v>1173.3800881700226</v>
      </c>
      <c r="E271" s="4"/>
      <c r="F271" s="4">
        <f>IFERROR((Kreditvækst[[#This Row],[Udlån til erhverv (mia. kr.)]]/VLOOKUP(DATE(YEAR(Kreditvækst[[#This Row],[Dato]])-1,MONTH(Kreditvækst[[#This Row],[Dato]])+1,1)-1,Kreditvækst[[Dato]:[Udlån til erhverv (mia. kr.)]],3,FALSE)-1)*100,NA())</f>
        <v>2.7289866388637396</v>
      </c>
      <c r="G271" s="4">
        <f>IFERROR((Kreditvækst[[#This Row],[Udlån til husholdninger (mia. kr.)]]/VLOOKUP(DATE(YEAR(Kreditvækst[[#This Row],[Dato]])-1,MONTH(Kreditvækst[[#This Row],[Dato]])+1,1)-1,Kreditvækst[[Dato]:[Udlån til husholdninger (mia. kr.)]],4,FALSE)-1)*100,NA())</f>
        <v>8.2175906086791262</v>
      </c>
    </row>
    <row r="272" spans="1:7" x14ac:dyDescent="0.25">
      <c r="A272" s="3">
        <v>37437</v>
      </c>
      <c r="B272" s="4">
        <v>159.19099106183171</v>
      </c>
      <c r="C272" s="4">
        <v>573.91613624029935</v>
      </c>
      <c r="D272" s="4">
        <v>1184.6150830936101</v>
      </c>
      <c r="E272" s="4">
        <f>IF(ISNUMBER(Kreditvækst[[#This Row],[Udlån/BNP (pct. af BNP)]]),IFERROR((Kreditvækst[[#This Row],[Udlån/BNP (pct. af BNP)]]/VLOOKUP(DATE(YEAR(Kreditvækst[[#This Row],[Dato]])-1,MONTH(Kreditvækst[[#This Row],[Dato]]),DAY(Kreditvækst[[#This Row],[Dato]])),Kreditvækst[[#All],[Dato]:[Udlån/BNP (pct. af BNP)]],2,FALSE)-1)*100,NA()),NA())</f>
        <v>3.5088416795624022</v>
      </c>
      <c r="F272" s="4">
        <f>IFERROR((Kreditvækst[[#This Row],[Udlån til erhverv (mia. kr.)]]/VLOOKUP(DATE(YEAR(Kreditvækst[[#This Row],[Dato]])-1,MONTH(Kreditvækst[[#This Row],[Dato]])+1,1)-1,Kreditvækst[[Dato]:[Udlån til erhverv (mia. kr.)]],3,FALSE)-1)*100,NA())</f>
        <v>4.4210542358610327</v>
      </c>
      <c r="G272" s="4">
        <f>IFERROR((Kreditvækst[[#This Row],[Udlån til husholdninger (mia. kr.)]]/VLOOKUP(DATE(YEAR(Kreditvækst[[#This Row],[Dato]])-1,MONTH(Kreditvækst[[#This Row],[Dato]])+1,1)-1,Kreditvækst[[Dato]:[Udlån til husholdninger (mia. kr.)]],4,FALSE)-1)*100,NA())</f>
        <v>7.8388535626559674</v>
      </c>
    </row>
    <row r="273" spans="1:7" hidden="1" x14ac:dyDescent="0.25">
      <c r="A273" s="3">
        <v>37468</v>
      </c>
      <c r="B273" s="4"/>
      <c r="C273" s="4">
        <v>566.20437048149165</v>
      </c>
      <c r="D273" s="4">
        <v>1189.608113320648</v>
      </c>
      <c r="E273" s="4"/>
      <c r="F273" s="4">
        <f>IFERROR((Kreditvækst[[#This Row],[Udlån til erhverv (mia. kr.)]]/VLOOKUP(DATE(YEAR(Kreditvækst[[#This Row],[Dato]])-1,MONTH(Kreditvækst[[#This Row],[Dato]])+1,1)-1,Kreditvækst[[Dato]:[Udlån til erhverv (mia. kr.)]],3,FALSE)-1)*100,NA())</f>
        <v>2.6798720118881514</v>
      </c>
      <c r="G273" s="4">
        <f>IFERROR((Kreditvækst[[#This Row],[Udlån til husholdninger (mia. kr.)]]/VLOOKUP(DATE(YEAR(Kreditvækst[[#This Row],[Dato]])-1,MONTH(Kreditvækst[[#This Row],[Dato]])+1,1)-1,Kreditvækst[[Dato]:[Udlån til husholdninger (mia. kr.)]],4,FALSE)-1)*100,NA())</f>
        <v>8.3975611369689886</v>
      </c>
    </row>
    <row r="274" spans="1:7" hidden="1" x14ac:dyDescent="0.25">
      <c r="A274" s="3">
        <v>37499</v>
      </c>
      <c r="B274" s="4"/>
      <c r="C274" s="4">
        <v>568.50739252844403</v>
      </c>
      <c r="D274" s="4">
        <v>1210.7019672897407</v>
      </c>
      <c r="E274" s="4"/>
      <c r="F274" s="4">
        <f>IFERROR((Kreditvækst[[#This Row],[Udlån til erhverv (mia. kr.)]]/VLOOKUP(DATE(YEAR(Kreditvækst[[#This Row],[Dato]])-1,MONTH(Kreditvækst[[#This Row],[Dato]])+1,1)-1,Kreditvækst[[Dato]:[Udlån til erhverv (mia. kr.)]],3,FALSE)-1)*100,NA())</f>
        <v>3.4430978762338693</v>
      </c>
      <c r="G274" s="4">
        <f>IFERROR((Kreditvækst[[#This Row],[Udlån til husholdninger (mia. kr.)]]/VLOOKUP(DATE(YEAR(Kreditvækst[[#This Row],[Dato]])-1,MONTH(Kreditvækst[[#This Row],[Dato]])+1,1)-1,Kreditvækst[[Dato]:[Udlån til husholdninger (mia. kr.)]],4,FALSE)-1)*100,NA())</f>
        <v>9.3116462075718118</v>
      </c>
    </row>
    <row r="275" spans="1:7" x14ac:dyDescent="0.25">
      <c r="A275" s="3">
        <v>37529</v>
      </c>
      <c r="B275" s="4">
        <v>161.50853622127383</v>
      </c>
      <c r="C275" s="4">
        <v>573.35399416058362</v>
      </c>
      <c r="D275" s="4">
        <v>1217.01970265362</v>
      </c>
      <c r="E275" s="4">
        <f>IF(ISNUMBER(Kreditvækst[[#This Row],[Udlån/BNP (pct. af BNP)]]),IFERROR((Kreditvækst[[#This Row],[Udlån/BNP (pct. af BNP)]]/VLOOKUP(DATE(YEAR(Kreditvækst[[#This Row],[Dato]])-1,MONTH(Kreditvækst[[#This Row],[Dato]]),DAY(Kreditvækst[[#This Row],[Dato]])),Kreditvækst[[#All],[Dato]:[Udlån/BNP (pct. af BNP)]],2,FALSE)-1)*100,NA()),NA())</f>
        <v>3.481402853416804</v>
      </c>
      <c r="F275" s="4">
        <f>IFERROR((Kreditvækst[[#This Row],[Udlån til erhverv (mia. kr.)]]/VLOOKUP(DATE(YEAR(Kreditvækst[[#This Row],[Dato]])-1,MONTH(Kreditvækst[[#This Row],[Dato]])+1,1)-1,Kreditvækst[[Dato]:[Udlån til erhverv (mia. kr.)]],3,FALSE)-1)*100,NA())</f>
        <v>2.4646349880997453</v>
      </c>
      <c r="G275" s="4">
        <f>IFERROR((Kreditvækst[[#This Row],[Udlån til husholdninger (mia. kr.)]]/VLOOKUP(DATE(YEAR(Kreditvækst[[#This Row],[Dato]])-1,MONTH(Kreditvækst[[#This Row],[Dato]])+1,1)-1,Kreditvækst[[Dato]:[Udlån til husholdninger (mia. kr.)]],4,FALSE)-1)*100,NA())</f>
        <v>9.1066031085996322</v>
      </c>
    </row>
    <row r="276" spans="1:7" hidden="1" x14ac:dyDescent="0.25">
      <c r="A276" s="3">
        <v>37560</v>
      </c>
      <c r="B276" s="4"/>
      <c r="C276" s="4">
        <v>566.35138446453334</v>
      </c>
      <c r="D276" s="4">
        <v>1219.5091625145621</v>
      </c>
      <c r="E276" s="4"/>
      <c r="F276" s="4">
        <f>IFERROR((Kreditvækst[[#This Row],[Udlån til erhverv (mia. kr.)]]/VLOOKUP(DATE(YEAR(Kreditvækst[[#This Row],[Dato]])-1,MONTH(Kreditvækst[[#This Row],[Dato]])+1,1)-1,Kreditvækst[[Dato]:[Udlån til erhverv (mia. kr.)]],3,FALSE)-1)*100,NA())</f>
        <v>0.35343529720632816</v>
      </c>
      <c r="G276" s="4">
        <f>IFERROR((Kreditvækst[[#This Row],[Udlån til husholdninger (mia. kr.)]]/VLOOKUP(DATE(YEAR(Kreditvækst[[#This Row],[Dato]])-1,MONTH(Kreditvækst[[#This Row],[Dato]])+1,1)-1,Kreditvækst[[Dato]:[Udlån til husholdninger (mia. kr.)]],4,FALSE)-1)*100,NA())</f>
        <v>8.8070394603291469</v>
      </c>
    </row>
    <row r="277" spans="1:7" hidden="1" x14ac:dyDescent="0.25">
      <c r="A277" s="3">
        <v>37590</v>
      </c>
      <c r="B277" s="4"/>
      <c r="C277" s="4">
        <v>574.95142214949522</v>
      </c>
      <c r="D277" s="4">
        <v>1218.4565140719819</v>
      </c>
      <c r="E277" s="4"/>
      <c r="F277" s="4">
        <f>IFERROR((Kreditvækst[[#This Row],[Udlån til erhverv (mia. kr.)]]/VLOOKUP(DATE(YEAR(Kreditvækst[[#This Row],[Dato]])-1,MONTH(Kreditvækst[[#This Row],[Dato]])+1,1)-1,Kreditvækst[[Dato]:[Udlån til erhverv (mia. kr.)]],3,FALSE)-1)*100,NA())</f>
        <v>0.49268794840608976</v>
      </c>
      <c r="G277" s="4">
        <f>IFERROR((Kreditvækst[[#This Row],[Udlån til husholdninger (mia. kr.)]]/VLOOKUP(DATE(YEAR(Kreditvækst[[#This Row],[Dato]])-1,MONTH(Kreditvækst[[#This Row],[Dato]])+1,1)-1,Kreditvækst[[Dato]:[Udlån til husholdninger (mia. kr.)]],4,FALSE)-1)*100,NA())</f>
        <v>7.7723163314587396</v>
      </c>
    </row>
    <row r="278" spans="1:7" x14ac:dyDescent="0.25">
      <c r="A278" s="3">
        <v>37621</v>
      </c>
      <c r="B278" s="4">
        <v>160.65760470083526</v>
      </c>
      <c r="C278" s="4">
        <v>575.98887781212693</v>
      </c>
      <c r="D278" s="4">
        <v>1230.8114564601065</v>
      </c>
      <c r="E278" s="4">
        <f>IF(ISNUMBER(Kreditvækst[[#This Row],[Udlån/BNP (pct. af BNP)]]),IFERROR((Kreditvækst[[#This Row],[Udlån/BNP (pct. af BNP)]]/VLOOKUP(DATE(YEAR(Kreditvækst[[#This Row],[Dato]])-1,MONTH(Kreditvækst[[#This Row],[Dato]]),DAY(Kreditvækst[[#This Row],[Dato]])),Kreditvækst[[#All],[Dato]:[Udlån/BNP (pct. af BNP)]],2,FALSE)-1)*100,NA()),NA())</f>
        <v>0.19715215940310227</v>
      </c>
      <c r="F278" s="4">
        <f>IFERROR((Kreditvækst[[#This Row],[Udlån til erhverv (mia. kr.)]]/VLOOKUP(DATE(YEAR(Kreditvækst[[#This Row],[Dato]])-1,MONTH(Kreditvækst[[#This Row],[Dato]])+1,1)-1,Kreditvækst[[Dato]:[Udlån til erhverv (mia. kr.)]],3,FALSE)-1)*100,NA())</f>
        <v>2.2730198994382222</v>
      </c>
      <c r="G278" s="4">
        <f>IFERROR((Kreditvækst[[#This Row],[Udlån til husholdninger (mia. kr.)]]/VLOOKUP(DATE(YEAR(Kreditvækst[[#This Row],[Dato]])-1,MONTH(Kreditvækst[[#This Row],[Dato]])+1,1)-1,Kreditvækst[[Dato]:[Udlån til husholdninger (mia. kr.)]],4,FALSE)-1)*100,NA())</f>
        <v>6.8418799983815726</v>
      </c>
    </row>
    <row r="279" spans="1:7" hidden="1" x14ac:dyDescent="0.25">
      <c r="A279" s="3">
        <v>37652</v>
      </c>
      <c r="B279" s="4"/>
      <c r="C279" s="4">
        <v>582.93878257705398</v>
      </c>
      <c r="D279" s="4">
        <v>1230.4357503343617</v>
      </c>
      <c r="E279" s="4"/>
      <c r="F279" s="4">
        <f>IFERROR((Kreditvækst[[#This Row],[Udlån til erhverv (mia. kr.)]]/VLOOKUP(DATE(YEAR(Kreditvækst[[#This Row],[Dato]])-1,MONTH(Kreditvækst[[#This Row],[Dato]])+1,1)-1,Kreditvækst[[Dato]:[Udlån til erhverv (mia. kr.)]],3,FALSE)-1)*100,NA())</f>
        <v>2.9364272344495568</v>
      </c>
      <c r="G279" s="4">
        <f>IFERROR((Kreditvækst[[#This Row],[Udlån til husholdninger (mia. kr.)]]/VLOOKUP(DATE(YEAR(Kreditvækst[[#This Row],[Dato]])-1,MONTH(Kreditvækst[[#This Row],[Dato]])+1,1)-1,Kreditvækst[[Dato]:[Udlån til husholdninger (mia. kr.)]],4,FALSE)-1)*100,NA())</f>
        <v>7.4955845286163392</v>
      </c>
    </row>
    <row r="280" spans="1:7" hidden="1" x14ac:dyDescent="0.25">
      <c r="A280" s="3">
        <v>37680</v>
      </c>
      <c r="B280" s="4"/>
      <c r="C280" s="4">
        <v>586.80520840405404</v>
      </c>
      <c r="D280" s="4">
        <v>1238.7289385303616</v>
      </c>
      <c r="E280" s="4"/>
      <c r="F280" s="4">
        <f>IFERROR((Kreditvækst[[#This Row],[Udlån til erhverv (mia. kr.)]]/VLOOKUP(DATE(YEAR(Kreditvækst[[#This Row],[Dato]])-1,MONTH(Kreditvækst[[#This Row],[Dato]])+1,1)-1,Kreditvækst[[Dato]:[Udlån til erhverv (mia. kr.)]],3,FALSE)-1)*100,NA())</f>
        <v>3.4187466204251171</v>
      </c>
      <c r="G280" s="4">
        <f>IFERROR((Kreditvækst[[#This Row],[Udlån til husholdninger (mia. kr.)]]/VLOOKUP(DATE(YEAR(Kreditvækst[[#This Row],[Dato]])-1,MONTH(Kreditvækst[[#This Row],[Dato]])+1,1)-1,Kreditvækst[[Dato]:[Udlån til husholdninger (mia. kr.)]],4,FALSE)-1)*100,NA())</f>
        <v>7.554620495839881</v>
      </c>
    </row>
    <row r="281" spans="1:7" x14ac:dyDescent="0.25">
      <c r="A281" s="3">
        <v>37711</v>
      </c>
      <c r="B281" s="4">
        <v>164.98811534418917</v>
      </c>
      <c r="C281" s="4">
        <v>595.11526504599999</v>
      </c>
      <c r="D281" s="4">
        <v>1256.506711003</v>
      </c>
      <c r="E281" s="4">
        <f>IF(ISNUMBER(Kreditvækst[[#This Row],[Udlån/BNP (pct. af BNP)]]),IFERROR((Kreditvækst[[#This Row],[Udlån/BNP (pct. af BNP)]]/VLOOKUP(DATE(YEAR(Kreditvækst[[#This Row],[Dato]])-1,MONTH(Kreditvækst[[#This Row],[Dato]]),DAY(Kreditvækst[[#This Row],[Dato]])),Kreditvækst[[#All],[Dato]:[Udlån/BNP (pct. af BNP)]],2,FALSE)-1)*100,NA()),NA())</f>
        <v>3.2483424914724113</v>
      </c>
      <c r="F281" s="4">
        <f>IFERROR((Kreditvækst[[#This Row],[Udlån til erhverv (mia. kr.)]]/VLOOKUP(DATE(YEAR(Kreditvækst[[#This Row],[Dato]])-1,MONTH(Kreditvækst[[#This Row],[Dato]])+1,1)-1,Kreditvækst[[Dato]:[Udlån til erhverv (mia. kr.)]],3,FALSE)-1)*100,NA())</f>
        <v>4.2023826021373667</v>
      </c>
      <c r="G281" s="4">
        <f>IFERROR((Kreditvækst[[#This Row],[Udlån til husholdninger (mia. kr.)]]/VLOOKUP(DATE(YEAR(Kreditvækst[[#This Row],[Dato]])-1,MONTH(Kreditvækst[[#This Row],[Dato]])+1,1)-1,Kreditvækst[[Dato]:[Udlån til husholdninger (mia. kr.)]],4,FALSE)-1)*100,NA())</f>
        <v>7.9505398936978944</v>
      </c>
    </row>
    <row r="282" spans="1:7" hidden="1" x14ac:dyDescent="0.25">
      <c r="A282" s="3">
        <v>37741</v>
      </c>
      <c r="B282" s="4"/>
      <c r="C282" s="4">
        <v>597.03303142900006</v>
      </c>
      <c r="D282" s="4">
        <v>1258.448356973</v>
      </c>
      <c r="E282" s="4"/>
      <c r="F282" s="4">
        <f>IFERROR((Kreditvækst[[#This Row],[Udlån til erhverv (mia. kr.)]]/VLOOKUP(DATE(YEAR(Kreditvækst[[#This Row],[Dato]])-1,MONTH(Kreditvækst[[#This Row],[Dato]])+1,1)-1,Kreditvækst[[Dato]:[Udlån til erhverv (mia. kr.)]],3,FALSE)-1)*100,NA())</f>
        <v>4.2240221015885204</v>
      </c>
      <c r="G282" s="4">
        <f>IFERROR((Kreditvækst[[#This Row],[Udlån til husholdninger (mia. kr.)]]/VLOOKUP(DATE(YEAR(Kreditvækst[[#This Row],[Dato]])-1,MONTH(Kreditvækst[[#This Row],[Dato]])+1,1)-1,Kreditvækst[[Dato]:[Udlån til husholdninger (mia. kr.)]],4,FALSE)-1)*100,NA())</f>
        <v>7.8556582646986728</v>
      </c>
    </row>
    <row r="283" spans="1:7" hidden="1" x14ac:dyDescent="0.25">
      <c r="A283" s="3">
        <v>37772</v>
      </c>
      <c r="B283" s="4"/>
      <c r="C283" s="4">
        <v>592.33366438799999</v>
      </c>
      <c r="D283" s="4">
        <v>1265.4023124739999</v>
      </c>
      <c r="E283" s="4"/>
      <c r="F283" s="4">
        <f>IFERROR((Kreditvækst[[#This Row],[Udlån til erhverv (mia. kr.)]]/VLOOKUP(DATE(YEAR(Kreditvækst[[#This Row],[Dato]])-1,MONTH(Kreditvækst[[#This Row],[Dato]])+1,1)-1,Kreditvækst[[Dato]:[Udlån til erhverv (mia. kr.)]],3,FALSE)-1)*100,NA())</f>
        <v>4.3904286856074171</v>
      </c>
      <c r="G283" s="4">
        <f>IFERROR((Kreditvækst[[#This Row],[Udlån til husholdninger (mia. kr.)]]/VLOOKUP(DATE(YEAR(Kreditvækst[[#This Row],[Dato]])-1,MONTH(Kreditvækst[[#This Row],[Dato]])+1,1)-1,Kreditvækst[[Dato]:[Udlån til husholdninger (mia. kr.)]],4,FALSE)-1)*100,NA())</f>
        <v>7.8424907011583223</v>
      </c>
    </row>
    <row r="284" spans="1:7" x14ac:dyDescent="0.25">
      <c r="A284" s="3">
        <v>37802</v>
      </c>
      <c r="B284" s="4">
        <v>167.39662783450723</v>
      </c>
      <c r="C284" s="4">
        <v>603.87619281000002</v>
      </c>
      <c r="D284" s="4">
        <v>1279.084065949</v>
      </c>
      <c r="E284" s="4">
        <f>IF(ISNUMBER(Kreditvækst[[#This Row],[Udlån/BNP (pct. af BNP)]]),IFERROR((Kreditvækst[[#This Row],[Udlån/BNP (pct. af BNP)]]/VLOOKUP(DATE(YEAR(Kreditvækst[[#This Row],[Dato]])-1,MONTH(Kreditvækst[[#This Row],[Dato]]),DAY(Kreditvækst[[#This Row],[Dato]])),Kreditvækst[[#All],[Dato]:[Udlån/BNP (pct. af BNP)]],2,FALSE)-1)*100,NA()),NA())</f>
        <v>5.1545861470818632</v>
      </c>
      <c r="F284" s="4">
        <f>IFERROR((Kreditvækst[[#This Row],[Udlån til erhverv (mia. kr.)]]/VLOOKUP(DATE(YEAR(Kreditvækst[[#This Row],[Dato]])-1,MONTH(Kreditvækst[[#This Row],[Dato]])+1,1)-1,Kreditvækst[[Dato]:[Udlån til erhverv (mia. kr.)]],3,FALSE)-1)*100,NA())</f>
        <v>5.220284755533755</v>
      </c>
      <c r="G284" s="4">
        <f>IFERROR((Kreditvækst[[#This Row],[Udlån til husholdninger (mia. kr.)]]/VLOOKUP(DATE(YEAR(Kreditvækst[[#This Row],[Dato]])-1,MONTH(Kreditvækst[[#This Row],[Dato]])+1,1)-1,Kreditvækst[[Dato]:[Udlån til husholdninger (mia. kr.)]],4,FALSE)-1)*100,NA())</f>
        <v>7.9746564266837794</v>
      </c>
    </row>
    <row r="285" spans="1:7" hidden="1" x14ac:dyDescent="0.25">
      <c r="A285" s="3">
        <v>37833</v>
      </c>
      <c r="B285" s="4"/>
      <c r="C285" s="4">
        <v>593.11552807599992</v>
      </c>
      <c r="D285" s="4">
        <v>1282.3215298729999</v>
      </c>
      <c r="E285" s="4"/>
      <c r="F285" s="4">
        <f>IFERROR((Kreditvækst[[#This Row],[Udlån til erhverv (mia. kr.)]]/VLOOKUP(DATE(YEAR(Kreditvækst[[#This Row],[Dato]])-1,MONTH(Kreditvækst[[#This Row],[Dato]])+1,1)-1,Kreditvækst[[Dato]:[Udlån til erhverv (mia. kr.)]],3,FALSE)-1)*100,NA())</f>
        <v>4.7529053107844055</v>
      </c>
      <c r="G285" s="4">
        <f>IFERROR((Kreditvækst[[#This Row],[Udlån til husholdninger (mia. kr.)]]/VLOOKUP(DATE(YEAR(Kreditvækst[[#This Row],[Dato]])-1,MONTH(Kreditvækst[[#This Row],[Dato]])+1,1)-1,Kreditvækst[[Dato]:[Udlån til husholdninger (mia. kr.)]],4,FALSE)-1)*100,NA())</f>
        <v>7.7936099724096097</v>
      </c>
    </row>
    <row r="286" spans="1:7" hidden="1" x14ac:dyDescent="0.25">
      <c r="A286" s="3">
        <v>37864</v>
      </c>
      <c r="B286" s="4"/>
      <c r="C286" s="4">
        <v>596.25555896700007</v>
      </c>
      <c r="D286" s="4">
        <v>1289.0611135539998</v>
      </c>
      <c r="E286" s="4"/>
      <c r="F286" s="4">
        <f>IFERROR((Kreditvækst[[#This Row],[Udlån til erhverv (mia. kr.)]]/VLOOKUP(DATE(YEAR(Kreditvækst[[#This Row],[Dato]])-1,MONTH(Kreditvækst[[#This Row],[Dato]])+1,1)-1,Kreditvækst[[Dato]:[Udlån til erhverv (mia. kr.)]],3,FALSE)-1)*100,NA())</f>
        <v>4.8808804957039653</v>
      </c>
      <c r="G286" s="4">
        <f>IFERROR((Kreditvækst[[#This Row],[Udlån til husholdninger (mia. kr.)]]/VLOOKUP(DATE(YEAR(Kreditvækst[[#This Row],[Dato]])-1,MONTH(Kreditvækst[[#This Row],[Dato]])+1,1)-1,Kreditvækst[[Dato]:[Udlån til husholdninger (mia. kr.)]],4,FALSE)-1)*100,NA())</f>
        <v>6.472207725875978</v>
      </c>
    </row>
    <row r="287" spans="1:7" x14ac:dyDescent="0.25">
      <c r="A287" s="3">
        <v>37894</v>
      </c>
      <c r="B287" s="4">
        <v>169.39251896516211</v>
      </c>
      <c r="C287" s="4">
        <v>603.91866002200004</v>
      </c>
      <c r="D287" s="4">
        <v>1301.9395960479999</v>
      </c>
      <c r="E287" s="4">
        <f>IF(ISNUMBER(Kreditvækst[[#This Row],[Udlån/BNP (pct. af BNP)]]),IFERROR((Kreditvækst[[#This Row],[Udlån/BNP (pct. af BNP)]]/VLOOKUP(DATE(YEAR(Kreditvækst[[#This Row],[Dato]])-1,MONTH(Kreditvækst[[#This Row],[Dato]]),DAY(Kreditvækst[[#This Row],[Dato]])),Kreditvækst[[#All],[Dato]:[Udlån/BNP (pct. af BNP)]],2,FALSE)-1)*100,NA()),NA())</f>
        <v>4.8814650472015053</v>
      </c>
      <c r="F287" s="4">
        <f>IFERROR((Kreditvækst[[#This Row],[Udlån til erhverv (mia. kr.)]]/VLOOKUP(DATE(YEAR(Kreditvækst[[#This Row],[Dato]])-1,MONTH(Kreditvækst[[#This Row],[Dato]])+1,1)-1,Kreditvækst[[Dato]:[Udlån til erhverv (mia. kr.)]],3,FALSE)-1)*100,NA())</f>
        <v>5.3308542667718672</v>
      </c>
      <c r="G287" s="4">
        <f>IFERROR((Kreditvækst[[#This Row],[Udlån til husholdninger (mia. kr.)]]/VLOOKUP(DATE(YEAR(Kreditvækst[[#This Row],[Dato]])-1,MONTH(Kreditvækst[[#This Row],[Dato]])+1,1)-1,Kreditvækst[[Dato]:[Udlån til husholdninger (mia. kr.)]],4,FALSE)-1)*100,NA())</f>
        <v>6.9776925722088601</v>
      </c>
    </row>
    <row r="288" spans="1:7" hidden="1" x14ac:dyDescent="0.25">
      <c r="A288" s="3">
        <v>37925</v>
      </c>
      <c r="B288" s="4"/>
      <c r="C288" s="4">
        <v>594.32297106600004</v>
      </c>
      <c r="D288" s="4">
        <v>1304.21581156</v>
      </c>
      <c r="E288" s="4"/>
      <c r="F288" s="4">
        <f>IFERROR((Kreditvækst[[#This Row],[Udlån til erhverv (mia. kr.)]]/VLOOKUP(DATE(YEAR(Kreditvækst[[#This Row],[Dato]])-1,MONTH(Kreditvækst[[#This Row],[Dato]])+1,1)-1,Kreditvækst[[Dato]:[Udlån til erhverv (mia. kr.)]],3,FALSE)-1)*100,NA())</f>
        <v>4.9389102540841945</v>
      </c>
      <c r="G288" s="4">
        <f>IFERROR((Kreditvækst[[#This Row],[Udlån til husholdninger (mia. kr.)]]/VLOOKUP(DATE(YEAR(Kreditvækst[[#This Row],[Dato]])-1,MONTH(Kreditvækst[[#This Row],[Dato]])+1,1)-1,Kreditvækst[[Dato]:[Udlån til husholdninger (mia. kr.)]],4,FALSE)-1)*100,NA())</f>
        <v>6.945962494515201</v>
      </c>
    </row>
    <row r="289" spans="1:7" hidden="1" x14ac:dyDescent="0.25">
      <c r="A289" s="3">
        <v>37955</v>
      </c>
      <c r="B289" s="4"/>
      <c r="C289" s="4">
        <v>601.90661061100002</v>
      </c>
      <c r="D289" s="4">
        <v>1309.0812116899999</v>
      </c>
      <c r="E289" s="4"/>
      <c r="F289" s="4">
        <f>IFERROR((Kreditvækst[[#This Row],[Udlån til erhverv (mia. kr.)]]/VLOOKUP(DATE(YEAR(Kreditvækst[[#This Row],[Dato]])-1,MONTH(Kreditvækst[[#This Row],[Dato]])+1,1)-1,Kreditvækst[[Dato]:[Udlån til erhverv (mia. kr.)]],3,FALSE)-1)*100,NA())</f>
        <v>4.6882549417359476</v>
      </c>
      <c r="G289" s="4">
        <f>IFERROR((Kreditvækst[[#This Row],[Udlån til husholdninger (mia. kr.)]]/VLOOKUP(DATE(YEAR(Kreditvækst[[#This Row],[Dato]])-1,MONTH(Kreditvækst[[#This Row],[Dato]])+1,1)-1,Kreditvækst[[Dato]:[Udlån til husholdninger (mia. kr.)]],4,FALSE)-1)*100,NA())</f>
        <v>7.4376636811729568</v>
      </c>
    </row>
    <row r="290" spans="1:7" x14ac:dyDescent="0.25">
      <c r="A290" s="3">
        <v>37986</v>
      </c>
      <c r="B290" s="4">
        <v>168.37523628573655</v>
      </c>
      <c r="C290" s="4">
        <v>610.94856088300003</v>
      </c>
      <c r="D290" s="4">
        <v>1330.153126341</v>
      </c>
      <c r="E290" s="4">
        <f>IF(ISNUMBER(Kreditvækst[[#This Row],[Udlån/BNP (pct. af BNP)]]),IFERROR((Kreditvækst[[#This Row],[Udlån/BNP (pct. af BNP)]]/VLOOKUP(DATE(YEAR(Kreditvækst[[#This Row],[Dato]])-1,MONTH(Kreditvækst[[#This Row],[Dato]]),DAY(Kreditvækst[[#This Row],[Dato]])),Kreditvækst[[#All],[Dato]:[Udlån/BNP (pct. af BNP)]],2,FALSE)-1)*100,NA()),NA())</f>
        <v>4.8037760797395634</v>
      </c>
      <c r="F290" s="4">
        <f>IFERROR((Kreditvækst[[#This Row],[Udlån til erhverv (mia. kr.)]]/VLOOKUP(DATE(YEAR(Kreditvækst[[#This Row],[Dato]])-1,MONTH(Kreditvækst[[#This Row],[Dato]])+1,1)-1,Kreditvækst[[Dato]:[Udlån til erhverv (mia. kr.)]],3,FALSE)-1)*100,NA())</f>
        <v>6.0695066202781867</v>
      </c>
      <c r="G290" s="4">
        <f>IFERROR((Kreditvækst[[#This Row],[Udlån til husholdninger (mia. kr.)]]/VLOOKUP(DATE(YEAR(Kreditvækst[[#This Row],[Dato]])-1,MONTH(Kreditvækst[[#This Row],[Dato]])+1,1)-1,Kreditvækst[[Dato]:[Udlån til husholdninger (mia. kr.)]],4,FALSE)-1)*100,NA())</f>
        <v>8.0712337669172065</v>
      </c>
    </row>
    <row r="291" spans="1:7" hidden="1" x14ac:dyDescent="0.25">
      <c r="A291" s="3">
        <v>38017</v>
      </c>
      <c r="B291" s="4"/>
      <c r="C291" s="4">
        <v>604.23867536700004</v>
      </c>
      <c r="D291" s="4">
        <v>1334.5611058299999</v>
      </c>
      <c r="E291" s="4"/>
      <c r="F291" s="4">
        <f>IFERROR((Kreditvækst[[#This Row],[Udlån til erhverv (mia. kr.)]]/VLOOKUP(DATE(YEAR(Kreditvækst[[#This Row],[Dato]])-1,MONTH(Kreditvækst[[#This Row],[Dato]])+1,1)-1,Kreditvækst[[Dato]:[Udlån til erhverv (mia. kr.)]],3,FALSE)-1)*100,NA())</f>
        <v>3.6538815784023848</v>
      </c>
      <c r="G291" s="4">
        <f>IFERROR((Kreditvækst[[#This Row],[Udlån til husholdninger (mia. kr.)]]/VLOOKUP(DATE(YEAR(Kreditvækst[[#This Row],[Dato]])-1,MONTH(Kreditvækst[[#This Row],[Dato]])+1,1)-1,Kreditvækst[[Dato]:[Udlån til husholdninger (mia. kr.)]],4,FALSE)-1)*100,NA())</f>
        <v>8.4624780665989885</v>
      </c>
    </row>
    <row r="292" spans="1:7" hidden="1" x14ac:dyDescent="0.25">
      <c r="A292" s="3">
        <v>38046</v>
      </c>
      <c r="B292" s="4"/>
      <c r="C292" s="4">
        <v>611.62123271299993</v>
      </c>
      <c r="D292" s="4">
        <v>1337.069028594</v>
      </c>
      <c r="E292" s="4"/>
      <c r="F292" s="4">
        <f>IFERROR((Kreditvækst[[#This Row],[Udlån til erhverv (mia. kr.)]]/VLOOKUP(DATE(YEAR(Kreditvækst[[#This Row],[Dato]])-1,MONTH(Kreditvækst[[#This Row],[Dato]])+1,1)-1,Kreditvækst[[Dato]:[Udlån til erhverv (mia. kr.)]],3,FALSE)-1)*100,NA())</f>
        <v>4.2290054610180761</v>
      </c>
      <c r="G292" s="4">
        <f>IFERROR((Kreditvækst[[#This Row],[Udlån til husholdninger (mia. kr.)]]/VLOOKUP(DATE(YEAR(Kreditvækst[[#This Row],[Dato]])-1,MONTH(Kreditvækst[[#This Row],[Dato]])+1,1)-1,Kreditvækst[[Dato]:[Udlån til husholdninger (mia. kr.)]],4,FALSE)-1)*100,NA())</f>
        <v>7.9387900778607801</v>
      </c>
    </row>
    <row r="293" spans="1:7" x14ac:dyDescent="0.25">
      <c r="A293" s="3">
        <v>38077</v>
      </c>
      <c r="B293" s="4">
        <v>173.78650548211718</v>
      </c>
      <c r="C293" s="4">
        <v>632.91752016600003</v>
      </c>
      <c r="D293" s="4">
        <v>1356.264608344</v>
      </c>
      <c r="E293" s="4">
        <f>IF(ISNUMBER(Kreditvækst[[#This Row],[Udlån/BNP (pct. af BNP)]]),IFERROR((Kreditvækst[[#This Row],[Udlån/BNP (pct. af BNP)]]/VLOOKUP(DATE(YEAR(Kreditvækst[[#This Row],[Dato]])-1,MONTH(Kreditvækst[[#This Row],[Dato]]),DAY(Kreditvækst[[#This Row],[Dato]])),Kreditvækst[[#All],[Dato]:[Udlån/BNP (pct. af BNP)]],2,FALSE)-1)*100,NA()),NA())</f>
        <v>5.3327417672317079</v>
      </c>
      <c r="F293" s="4">
        <f>IFERROR((Kreditvækst[[#This Row],[Udlån til erhverv (mia. kr.)]]/VLOOKUP(DATE(YEAR(Kreditvækst[[#This Row],[Dato]])-1,MONTH(Kreditvækst[[#This Row],[Dato]])+1,1)-1,Kreditvækst[[Dato]:[Udlån til erhverv (mia. kr.)]],3,FALSE)-1)*100,NA())</f>
        <v>6.3520896438571617</v>
      </c>
      <c r="G293" s="4">
        <f>IFERROR((Kreditvækst[[#This Row],[Udlån til husholdninger (mia. kr.)]]/VLOOKUP(DATE(YEAR(Kreditvækst[[#This Row],[Dato]])-1,MONTH(Kreditvækst[[#This Row],[Dato]])+1,1)-1,Kreditvækst[[Dato]:[Udlån til husholdninger (mia. kr.)]],4,FALSE)-1)*100,NA())</f>
        <v>7.9393047778764991</v>
      </c>
    </row>
    <row r="294" spans="1:7" hidden="1" x14ac:dyDescent="0.25">
      <c r="A294" s="3">
        <v>38107</v>
      </c>
      <c r="B294" s="4"/>
      <c r="C294" s="4">
        <v>645.63654719300007</v>
      </c>
      <c r="D294" s="4">
        <v>1361.9368880169998</v>
      </c>
      <c r="E294" s="4"/>
      <c r="F294" s="4">
        <f>IFERROR((Kreditvækst[[#This Row],[Udlån til erhverv (mia. kr.)]]/VLOOKUP(DATE(YEAR(Kreditvækst[[#This Row],[Dato]])-1,MONTH(Kreditvækst[[#This Row],[Dato]])+1,1)-1,Kreditvækst[[Dato]:[Udlån til erhverv (mia. kr.)]],3,FALSE)-1)*100,NA())</f>
        <v>8.1408419979154942</v>
      </c>
      <c r="G294" s="4">
        <f>IFERROR((Kreditvækst[[#This Row],[Udlån til husholdninger (mia. kr.)]]/VLOOKUP(DATE(YEAR(Kreditvækst[[#This Row],[Dato]])-1,MONTH(Kreditvækst[[#This Row],[Dato]])+1,1)-1,Kreditvækst[[Dato]:[Udlån til husholdninger (mia. kr.)]],4,FALSE)-1)*100,NA())</f>
        <v>8.2235024163347603</v>
      </c>
    </row>
    <row r="295" spans="1:7" hidden="1" x14ac:dyDescent="0.25">
      <c r="A295" s="3">
        <v>38138</v>
      </c>
      <c r="B295" s="4"/>
      <c r="C295" s="4">
        <v>644.294646564</v>
      </c>
      <c r="D295" s="4">
        <v>1371.0309357219999</v>
      </c>
      <c r="E295" s="4"/>
      <c r="F295" s="4">
        <f>IFERROR((Kreditvækst[[#This Row],[Udlån til erhverv (mia. kr.)]]/VLOOKUP(DATE(YEAR(Kreditvækst[[#This Row],[Dato]])-1,MONTH(Kreditvækst[[#This Row],[Dato]])+1,1)-1,Kreditvækst[[Dato]:[Udlån til erhverv (mia. kr.)]],3,FALSE)-1)*100,NA())</f>
        <v>8.7722487003480065</v>
      </c>
      <c r="G295" s="4">
        <f>IFERROR((Kreditvækst[[#This Row],[Udlån til husholdninger (mia. kr.)]]/VLOOKUP(DATE(YEAR(Kreditvækst[[#This Row],[Dato]])-1,MONTH(Kreditvækst[[#This Row],[Dato]])+1,1)-1,Kreditvækst[[Dato]:[Udlån til husholdninger (mia. kr.)]],4,FALSE)-1)*100,NA())</f>
        <v>8.3474340300109251</v>
      </c>
    </row>
    <row r="296" spans="1:7" x14ac:dyDescent="0.25">
      <c r="A296" s="3">
        <v>38168</v>
      </c>
      <c r="B296" s="4">
        <v>174.88358602930828</v>
      </c>
      <c r="C296" s="4">
        <v>642.936055033</v>
      </c>
      <c r="D296" s="4">
        <v>1392.165171394</v>
      </c>
      <c r="E296" s="4">
        <f>IF(ISNUMBER(Kreditvækst[[#This Row],[Udlån/BNP (pct. af BNP)]]),IFERROR((Kreditvækst[[#This Row],[Udlån/BNP (pct. af BNP)]]/VLOOKUP(DATE(YEAR(Kreditvækst[[#This Row],[Dato]])-1,MONTH(Kreditvækst[[#This Row],[Dato]]),DAY(Kreditvækst[[#This Row],[Dato]])),Kreditvækst[[#All],[Dato]:[Udlån/BNP (pct. af BNP)]],2,FALSE)-1)*100,NA()),NA())</f>
        <v>4.4725860321408906</v>
      </c>
      <c r="F296" s="4">
        <f>IFERROR((Kreditvækst[[#This Row],[Udlån til erhverv (mia. kr.)]]/VLOOKUP(DATE(YEAR(Kreditvækst[[#This Row],[Dato]])-1,MONTH(Kreditvækst[[#This Row],[Dato]])+1,1)-1,Kreditvækst[[Dato]:[Udlån til erhverv (mia. kr.)]],3,FALSE)-1)*100,NA())</f>
        <v>6.4681904483175234</v>
      </c>
      <c r="G296" s="4">
        <f>IFERROR((Kreditvækst[[#This Row],[Udlån til husholdninger (mia. kr.)]]/VLOOKUP(DATE(YEAR(Kreditvækst[[#This Row],[Dato]])-1,MONTH(Kreditvækst[[#This Row],[Dato]])+1,1)-1,Kreditvækst[[Dato]:[Udlån til husholdninger (mia. kr.)]],4,FALSE)-1)*100,NA())</f>
        <v>8.8407875960131665</v>
      </c>
    </row>
    <row r="297" spans="1:7" hidden="1" x14ac:dyDescent="0.25">
      <c r="A297" s="3">
        <v>38199</v>
      </c>
      <c r="B297" s="4"/>
      <c r="C297" s="4">
        <v>632.74054677300001</v>
      </c>
      <c r="D297" s="4">
        <v>1394.489166154</v>
      </c>
      <c r="E297" s="4"/>
      <c r="F297" s="4">
        <f>IFERROR((Kreditvækst[[#This Row],[Udlån til erhverv (mia. kr.)]]/VLOOKUP(DATE(YEAR(Kreditvækst[[#This Row],[Dato]])-1,MONTH(Kreditvækst[[#This Row],[Dato]])+1,1)-1,Kreditvækst[[Dato]:[Udlån til erhverv (mia. kr.)]],3,FALSE)-1)*100,NA())</f>
        <v>6.6808263856350525</v>
      </c>
      <c r="G297" s="4">
        <f>IFERROR((Kreditvækst[[#This Row],[Udlån til husholdninger (mia. kr.)]]/VLOOKUP(DATE(YEAR(Kreditvækst[[#This Row],[Dato]])-1,MONTH(Kreditvækst[[#This Row],[Dato]])+1,1)-1,Kreditvækst[[Dato]:[Udlån til husholdninger (mia. kr.)]],4,FALSE)-1)*100,NA())</f>
        <v>8.7472317720586936</v>
      </c>
    </row>
    <row r="298" spans="1:7" hidden="1" x14ac:dyDescent="0.25">
      <c r="A298" s="3">
        <v>38230</v>
      </c>
      <c r="B298" s="4"/>
      <c r="C298" s="4">
        <v>636.99905388599996</v>
      </c>
      <c r="D298" s="4">
        <v>1402.2455894680002</v>
      </c>
      <c r="E298" s="4"/>
      <c r="F298" s="4">
        <f>IFERROR((Kreditvækst[[#This Row],[Udlån til erhverv (mia. kr.)]]/VLOOKUP(DATE(YEAR(Kreditvækst[[#This Row],[Dato]])-1,MONTH(Kreditvækst[[#This Row],[Dato]])+1,1)-1,Kreditvækst[[Dato]:[Udlån til erhverv (mia. kr.)]],3,FALSE)-1)*100,NA())</f>
        <v>6.8332268448091371</v>
      </c>
      <c r="G298" s="4">
        <f>IFERROR((Kreditvækst[[#This Row],[Udlån til husholdninger (mia. kr.)]]/VLOOKUP(DATE(YEAR(Kreditvækst[[#This Row],[Dato]])-1,MONTH(Kreditvækst[[#This Row],[Dato]])+1,1)-1,Kreditvækst[[Dato]:[Udlån til husholdninger (mia. kr.)]],4,FALSE)-1)*100,NA())</f>
        <v>8.7803809085471141</v>
      </c>
    </row>
    <row r="299" spans="1:7" x14ac:dyDescent="0.25">
      <c r="A299" s="3">
        <v>38260</v>
      </c>
      <c r="B299" s="4">
        <v>176.94450121058796</v>
      </c>
      <c r="C299" s="4">
        <v>648.29145663700001</v>
      </c>
      <c r="D299" s="4">
        <v>1412.893852747</v>
      </c>
      <c r="E299" s="4">
        <f>IF(ISNUMBER(Kreditvækst[[#This Row],[Udlån/BNP (pct. af BNP)]]),IFERROR((Kreditvækst[[#This Row],[Udlån/BNP (pct. af BNP)]]/VLOOKUP(DATE(YEAR(Kreditvækst[[#This Row],[Dato]])-1,MONTH(Kreditvækst[[#This Row],[Dato]]),DAY(Kreditvækst[[#This Row],[Dato]])),Kreditvækst[[#All],[Dato]:[Udlån/BNP (pct. af BNP)]],2,FALSE)-1)*100,NA()),NA())</f>
        <v>4.4582737723966481</v>
      </c>
      <c r="F299" s="4">
        <f>IFERROR((Kreditvækst[[#This Row],[Udlån til erhverv (mia. kr.)]]/VLOOKUP(DATE(YEAR(Kreditvækst[[#This Row],[Dato]])-1,MONTH(Kreditvækst[[#This Row],[Dato]])+1,1)-1,Kreditvækst[[Dato]:[Udlån til erhverv (mia. kr.)]],3,FALSE)-1)*100,NA())</f>
        <v>7.3474789822496112</v>
      </c>
      <c r="G299" s="4">
        <f>IFERROR((Kreditvækst[[#This Row],[Udlån til husholdninger (mia. kr.)]]/VLOOKUP(DATE(YEAR(Kreditvækst[[#This Row],[Dato]])-1,MONTH(Kreditvækst[[#This Row],[Dato]])+1,1)-1,Kreditvækst[[Dato]:[Udlån til husholdninger (mia. kr.)]],4,FALSE)-1)*100,NA())</f>
        <v>8.5222276852012548</v>
      </c>
    </row>
    <row r="300" spans="1:7" hidden="1" x14ac:dyDescent="0.25">
      <c r="A300" s="3">
        <v>38291</v>
      </c>
      <c r="B300" s="4"/>
      <c r="C300" s="4">
        <v>650.0057226639999</v>
      </c>
      <c r="D300" s="4">
        <v>1419.9680867700001</v>
      </c>
      <c r="E300" s="4"/>
      <c r="F300" s="4">
        <f>IFERROR((Kreditvækst[[#This Row],[Udlån til erhverv (mia. kr.)]]/VLOOKUP(DATE(YEAR(Kreditvækst[[#This Row],[Dato]])-1,MONTH(Kreditvækst[[#This Row],[Dato]])+1,1)-1,Kreditvækst[[Dato]:[Udlån til erhverv (mia. kr.)]],3,FALSE)-1)*100,NA())</f>
        <v>9.3691064133235802</v>
      </c>
      <c r="G300" s="4">
        <f>IFERROR((Kreditvækst[[#This Row],[Udlån til husholdninger (mia. kr.)]]/VLOOKUP(DATE(YEAR(Kreditvækst[[#This Row],[Dato]])-1,MONTH(Kreditvækst[[#This Row],[Dato]])+1,1)-1,Kreditvækst[[Dato]:[Udlån til husholdninger (mia. kr.)]],4,FALSE)-1)*100,NA())</f>
        <v>8.875239372504339</v>
      </c>
    </row>
    <row r="301" spans="1:7" hidden="1" x14ac:dyDescent="0.25">
      <c r="A301" s="3">
        <v>38321</v>
      </c>
      <c r="B301" s="4"/>
      <c r="C301" s="4">
        <v>660.24763597200001</v>
      </c>
      <c r="D301" s="4">
        <v>1428.3827699899998</v>
      </c>
      <c r="E301" s="4"/>
      <c r="F301" s="4">
        <f>IFERROR((Kreditvækst[[#This Row],[Udlån til erhverv (mia. kr.)]]/VLOOKUP(DATE(YEAR(Kreditvækst[[#This Row],[Dato]])-1,MONTH(Kreditvækst[[#This Row],[Dato]])+1,1)-1,Kreditvækst[[Dato]:[Udlån til erhverv (mia. kr.)]],3,FALSE)-1)*100,NA())</f>
        <v>9.6927038734094584</v>
      </c>
      <c r="G301" s="4">
        <f>IFERROR((Kreditvækst[[#This Row],[Udlån til husholdninger (mia. kr.)]]/VLOOKUP(DATE(YEAR(Kreditvækst[[#This Row],[Dato]])-1,MONTH(Kreditvækst[[#This Row],[Dato]])+1,1)-1,Kreditvækst[[Dato]:[Udlån til husholdninger (mia. kr.)]],4,FALSE)-1)*100,NA())</f>
        <v>9.1133809907777863</v>
      </c>
    </row>
    <row r="302" spans="1:7" x14ac:dyDescent="0.25">
      <c r="A302" s="3">
        <v>38352</v>
      </c>
      <c r="B302" s="4">
        <v>179.5446293259364</v>
      </c>
      <c r="C302" s="4">
        <v>661.44702948700001</v>
      </c>
      <c r="D302" s="4">
        <v>1448.4366294240001</v>
      </c>
      <c r="E302" s="4">
        <f>IF(ISNUMBER(Kreditvækst[[#This Row],[Udlån/BNP (pct. af BNP)]]),IFERROR((Kreditvækst[[#This Row],[Udlån/BNP (pct. af BNP)]]/VLOOKUP(DATE(YEAR(Kreditvækst[[#This Row],[Dato]])-1,MONTH(Kreditvækst[[#This Row],[Dato]]),DAY(Kreditvækst[[#This Row],[Dato]])),Kreditvækst[[#All],[Dato]:[Udlån/BNP (pct. af BNP)]],2,FALSE)-1)*100,NA()),NA())</f>
        <v>6.6336316946544072</v>
      </c>
      <c r="F302" s="4">
        <f>IFERROR((Kreditvækst[[#This Row],[Udlån til erhverv (mia. kr.)]]/VLOOKUP(DATE(YEAR(Kreditvækst[[#This Row],[Dato]])-1,MONTH(Kreditvækst[[#This Row],[Dato]])+1,1)-1,Kreditvækst[[Dato]:[Udlån til erhverv (mia. kr.)]],3,FALSE)-1)*100,NA())</f>
        <v>8.2655843449430222</v>
      </c>
      <c r="G302" s="4">
        <f>IFERROR((Kreditvækst[[#This Row],[Udlån til husholdninger (mia. kr.)]]/VLOOKUP(DATE(YEAR(Kreditvækst[[#This Row],[Dato]])-1,MONTH(Kreditvækst[[#This Row],[Dato]])+1,1)-1,Kreditvækst[[Dato]:[Udlån til husholdninger (mia. kr.)]],4,FALSE)-1)*100,NA())</f>
        <v>8.8924726590220224</v>
      </c>
    </row>
    <row r="303" spans="1:7" hidden="1" x14ac:dyDescent="0.25">
      <c r="A303" s="3">
        <v>38383</v>
      </c>
      <c r="B303" s="4"/>
      <c r="C303" s="4">
        <v>667.64988550399994</v>
      </c>
      <c r="D303" s="4">
        <v>1454.1830209120001</v>
      </c>
      <c r="E303" s="4"/>
      <c r="F303" s="4">
        <f>IFERROR((Kreditvækst[[#This Row],[Udlån til erhverv (mia. kr.)]]/VLOOKUP(DATE(YEAR(Kreditvækst[[#This Row],[Dato]])-1,MONTH(Kreditvækst[[#This Row],[Dato]])+1,1)-1,Kreditvækst[[Dato]:[Udlån til erhverv (mia. kr.)]],3,FALSE)-1)*100,NA())</f>
        <v>10.49439778056005</v>
      </c>
      <c r="G303" s="4">
        <f>IFERROR((Kreditvækst[[#This Row],[Udlån til husholdninger (mia. kr.)]]/VLOOKUP(DATE(YEAR(Kreditvækst[[#This Row],[Dato]])-1,MONTH(Kreditvækst[[#This Row],[Dato]])+1,1)-1,Kreditvækst[[Dato]:[Udlån til husholdninger (mia. kr.)]],4,FALSE)-1)*100,NA())</f>
        <v>8.9633898784727606</v>
      </c>
    </row>
    <row r="304" spans="1:7" hidden="1" x14ac:dyDescent="0.25">
      <c r="A304" s="3">
        <v>38411</v>
      </c>
      <c r="B304" s="4"/>
      <c r="C304" s="4">
        <v>675.82712134100007</v>
      </c>
      <c r="D304" s="4">
        <v>1471.2754596139998</v>
      </c>
      <c r="E304" s="4"/>
      <c r="F304" s="4">
        <f>IFERROR((Kreditvækst[[#This Row],[Udlån til erhverv (mia. kr.)]]/VLOOKUP(DATE(YEAR(Kreditvækst[[#This Row],[Dato]])-1,MONTH(Kreditvækst[[#This Row],[Dato]])+1,1)-1,Kreditvækst[[Dato]:[Udlån til erhverv (mia. kr.)]],3,FALSE)-1)*100,NA())</f>
        <v>10.497655279755215</v>
      </c>
      <c r="G304" s="4">
        <f>IFERROR((Kreditvækst[[#This Row],[Udlån til husholdninger (mia. kr.)]]/VLOOKUP(DATE(YEAR(Kreditvækst[[#This Row],[Dato]])-1,MONTH(Kreditvækst[[#This Row],[Dato]])+1,1)-1,Kreditvækst[[Dato]:[Udlån til husholdninger (mia. kr.)]],4,FALSE)-1)*100,NA())</f>
        <v>10.037359938037383</v>
      </c>
    </row>
    <row r="305" spans="1:7" x14ac:dyDescent="0.25">
      <c r="A305" s="3">
        <v>38442</v>
      </c>
      <c r="B305" s="4">
        <v>185.74298917628428</v>
      </c>
      <c r="C305" s="4">
        <v>684.812987228</v>
      </c>
      <c r="D305" s="4">
        <v>1495.040495408</v>
      </c>
      <c r="E305" s="4">
        <f>IF(ISNUMBER(Kreditvækst[[#This Row],[Udlån/BNP (pct. af BNP)]]),IFERROR((Kreditvækst[[#This Row],[Udlån/BNP (pct. af BNP)]]/VLOOKUP(DATE(YEAR(Kreditvækst[[#This Row],[Dato]])-1,MONTH(Kreditvækst[[#This Row],[Dato]]),DAY(Kreditvækst[[#This Row],[Dato]])),Kreditvækst[[#All],[Dato]:[Udlån/BNP (pct. af BNP)]],2,FALSE)-1)*100,NA()),NA())</f>
        <v>6.8799839555997222</v>
      </c>
      <c r="F305" s="4">
        <f>IFERROR((Kreditvækst[[#This Row],[Udlån til erhverv (mia. kr.)]]/VLOOKUP(DATE(YEAR(Kreditvækst[[#This Row],[Dato]])-1,MONTH(Kreditvækst[[#This Row],[Dato]])+1,1)-1,Kreditvækst[[Dato]:[Udlån til erhverv (mia. kr.)]],3,FALSE)-1)*100,NA())</f>
        <v>8.1994044102917218</v>
      </c>
      <c r="G305" s="4">
        <f>IFERROR((Kreditvækst[[#This Row],[Udlån til husholdninger (mia. kr.)]]/VLOOKUP(DATE(YEAR(Kreditvækst[[#This Row],[Dato]])-1,MONTH(Kreditvækst[[#This Row],[Dato]])+1,1)-1,Kreditvækst[[Dato]:[Udlån til husholdninger (mia. kr.)]],4,FALSE)-1)*100,NA())</f>
        <v>10.232213257665524</v>
      </c>
    </row>
    <row r="306" spans="1:7" hidden="1" x14ac:dyDescent="0.25">
      <c r="A306" s="3">
        <v>38472</v>
      </c>
      <c r="B306" s="4"/>
      <c r="C306" s="4">
        <v>690.20994109100002</v>
      </c>
      <c r="D306" s="4">
        <v>1498.972727846</v>
      </c>
      <c r="E306" s="4"/>
      <c r="F306" s="4">
        <f>IFERROR((Kreditvækst[[#This Row],[Udlån til erhverv (mia. kr.)]]/VLOOKUP(DATE(YEAR(Kreditvækst[[#This Row],[Dato]])-1,MONTH(Kreditvækst[[#This Row],[Dato]])+1,1)-1,Kreditvækst[[Dato]:[Udlån til erhverv (mia. kr.)]],3,FALSE)-1)*100,NA())</f>
        <v>6.9037903897772424</v>
      </c>
      <c r="G306" s="4">
        <f>IFERROR((Kreditvækst[[#This Row],[Udlån til husholdninger (mia. kr.)]]/VLOOKUP(DATE(YEAR(Kreditvækst[[#This Row],[Dato]])-1,MONTH(Kreditvækst[[#This Row],[Dato]])+1,1)-1,Kreditvækst[[Dato]:[Udlån til husholdninger (mia. kr.)]],4,FALSE)-1)*100,NA())</f>
        <v>10.061834805614712</v>
      </c>
    </row>
    <row r="307" spans="1:7" hidden="1" x14ac:dyDescent="0.25">
      <c r="A307" s="3">
        <v>38503</v>
      </c>
      <c r="B307" s="4"/>
      <c r="C307" s="4">
        <v>688.52089281899998</v>
      </c>
      <c r="D307" s="4">
        <v>1517.777750836</v>
      </c>
      <c r="E307" s="4"/>
      <c r="F307" s="4">
        <f>IFERROR((Kreditvækst[[#This Row],[Udlån til erhverv (mia. kr.)]]/VLOOKUP(DATE(YEAR(Kreditvækst[[#This Row],[Dato]])-1,MONTH(Kreditvækst[[#This Row],[Dato]])+1,1)-1,Kreditvækst[[Dato]:[Udlån til erhverv (mia. kr.)]],3,FALSE)-1)*100,NA())</f>
        <v>6.864288953952502</v>
      </c>
      <c r="G307" s="4">
        <f>IFERROR((Kreditvækst[[#This Row],[Udlån til husholdninger (mia. kr.)]]/VLOOKUP(DATE(YEAR(Kreditvækst[[#This Row],[Dato]])-1,MONTH(Kreditvækst[[#This Row],[Dato]])+1,1)-1,Kreditvækst[[Dato]:[Udlån til husholdninger (mia. kr.)]],4,FALSE)-1)*100,NA())</f>
        <v>10.703391972459153</v>
      </c>
    </row>
    <row r="308" spans="1:7" x14ac:dyDescent="0.25">
      <c r="A308" s="3">
        <v>38533</v>
      </c>
      <c r="B308" s="4">
        <v>189.5597467157564</v>
      </c>
      <c r="C308" s="4">
        <v>705.42083016800007</v>
      </c>
      <c r="D308" s="4">
        <v>1549.0232651919998</v>
      </c>
      <c r="E308" s="4">
        <f>IF(ISNUMBER(Kreditvækst[[#This Row],[Udlån/BNP (pct. af BNP)]]),IFERROR((Kreditvækst[[#This Row],[Udlån/BNP (pct. af BNP)]]/VLOOKUP(DATE(YEAR(Kreditvækst[[#This Row],[Dato]])-1,MONTH(Kreditvækst[[#This Row],[Dato]]),DAY(Kreditvækst[[#This Row],[Dato]])),Kreditvækst[[#All],[Dato]:[Udlån/BNP (pct. af BNP)]],2,FALSE)-1)*100,NA()),NA())</f>
        <v>8.391960057354142</v>
      </c>
      <c r="F308" s="4">
        <f>IFERROR((Kreditvækst[[#This Row],[Udlån til erhverv (mia. kr.)]]/VLOOKUP(DATE(YEAR(Kreditvækst[[#This Row],[Dato]])-1,MONTH(Kreditvækst[[#This Row],[Dato]])+1,1)-1,Kreditvækst[[Dato]:[Udlån til erhverv (mia. kr.)]],3,FALSE)-1)*100,NA())</f>
        <v>9.7186609221647799</v>
      </c>
      <c r="G308" s="4">
        <f>IFERROR((Kreditvækst[[#This Row],[Udlån til husholdninger (mia. kr.)]]/VLOOKUP(DATE(YEAR(Kreditvækst[[#This Row],[Dato]])-1,MONTH(Kreditvækst[[#This Row],[Dato]])+1,1)-1,Kreditvækst[[Dato]:[Udlån til husholdninger (mia. kr.)]],4,FALSE)-1)*100,NA())</f>
        <v>11.267204281582121</v>
      </c>
    </row>
    <row r="309" spans="1:7" hidden="1" x14ac:dyDescent="0.25">
      <c r="A309" s="3">
        <v>38564</v>
      </c>
      <c r="B309" s="4"/>
      <c r="C309" s="4">
        <v>695.40327697600003</v>
      </c>
      <c r="D309" s="4">
        <v>1556.195354553</v>
      </c>
      <c r="E309" s="4"/>
      <c r="F309" s="4">
        <f>IFERROR((Kreditvækst[[#This Row],[Udlån til erhverv (mia. kr.)]]/VLOOKUP(DATE(YEAR(Kreditvækst[[#This Row],[Dato]])-1,MONTH(Kreditvækst[[#This Row],[Dato]])+1,1)-1,Kreditvækst[[Dato]:[Udlån til erhverv (mia. kr.)]],3,FALSE)-1)*100,NA())</f>
        <v>9.9033846530907965</v>
      </c>
      <c r="G309" s="4">
        <f>IFERROR((Kreditvækst[[#This Row],[Udlån til husholdninger (mia. kr.)]]/VLOOKUP(DATE(YEAR(Kreditvækst[[#This Row],[Dato]])-1,MONTH(Kreditvækst[[#This Row],[Dato]])+1,1)-1,Kreditvækst[[Dato]:[Udlån til husholdninger (mia. kr.)]],4,FALSE)-1)*100,NA())</f>
        <v>11.596087823685686</v>
      </c>
    </row>
    <row r="310" spans="1:7" hidden="1" x14ac:dyDescent="0.25">
      <c r="A310" s="3">
        <v>38595</v>
      </c>
      <c r="B310" s="4"/>
      <c r="C310" s="4">
        <v>707.29472428200006</v>
      </c>
      <c r="D310" s="4">
        <v>1588.6453779210001</v>
      </c>
      <c r="E310" s="4"/>
      <c r="F310" s="4">
        <f>IFERROR((Kreditvækst[[#This Row],[Udlån til erhverv (mia. kr.)]]/VLOOKUP(DATE(YEAR(Kreditvækst[[#This Row],[Dato]])-1,MONTH(Kreditvækst[[#This Row],[Dato]])+1,1)-1,Kreditvækst[[Dato]:[Udlån til erhverv (mia. kr.)]],3,FALSE)-1)*100,NA())</f>
        <v>11.035443454297589</v>
      </c>
      <c r="G310" s="4">
        <f>IFERROR((Kreditvækst[[#This Row],[Udlån til husholdninger (mia. kr.)]]/VLOOKUP(DATE(YEAR(Kreditvækst[[#This Row],[Dato]])-1,MONTH(Kreditvækst[[#This Row],[Dato]])+1,1)-1,Kreditvækst[[Dato]:[Udlån til husholdninger (mia. kr.)]],4,FALSE)-1)*100,NA())</f>
        <v>13.292948813889183</v>
      </c>
    </row>
    <row r="311" spans="1:7" x14ac:dyDescent="0.25">
      <c r="A311" s="3">
        <v>38625</v>
      </c>
      <c r="B311" s="4">
        <v>192.57030966949321</v>
      </c>
      <c r="C311" s="4">
        <v>714.908229269</v>
      </c>
      <c r="D311" s="4">
        <v>1600.3104477890001</v>
      </c>
      <c r="E311" s="4">
        <f>IF(ISNUMBER(Kreditvækst[[#This Row],[Udlån/BNP (pct. af BNP)]]),IFERROR((Kreditvækst[[#This Row],[Udlån/BNP (pct. af BNP)]]/VLOOKUP(DATE(YEAR(Kreditvækst[[#This Row],[Dato]])-1,MONTH(Kreditvækst[[#This Row],[Dato]]),DAY(Kreditvækst[[#This Row],[Dato]])),Kreditvækst[[#All],[Dato]:[Udlån/BNP (pct. af BNP)]],2,FALSE)-1)*100,NA()),NA())</f>
        <v>8.8309093258051696</v>
      </c>
      <c r="F311" s="4">
        <f>IFERROR((Kreditvækst[[#This Row],[Udlån til erhverv (mia. kr.)]]/VLOOKUP(DATE(YEAR(Kreditvækst[[#This Row],[Dato]])-1,MONTH(Kreditvækst[[#This Row],[Dato]])+1,1)-1,Kreditvækst[[Dato]:[Udlån til erhverv (mia. kr.)]],3,FALSE)-1)*100,NA())</f>
        <v>10.275744335360093</v>
      </c>
      <c r="G311" s="4">
        <f>IFERROR((Kreditvækst[[#This Row],[Udlån til husholdninger (mia. kr.)]]/VLOOKUP(DATE(YEAR(Kreditvækst[[#This Row],[Dato]])-1,MONTH(Kreditvækst[[#This Row],[Dato]])+1,1)-1,Kreditvækst[[Dato]:[Udlån til husholdninger (mia. kr.)]],4,FALSE)-1)*100,NA())</f>
        <v>13.264732851489015</v>
      </c>
    </row>
    <row r="312" spans="1:7" hidden="1" x14ac:dyDescent="0.25">
      <c r="A312" s="3">
        <v>38656</v>
      </c>
      <c r="B312" s="4"/>
      <c r="C312" s="4">
        <v>719.66196662099992</v>
      </c>
      <c r="D312" s="4">
        <v>1607.2796166189999</v>
      </c>
      <c r="E312" s="4"/>
      <c r="F312" s="4">
        <f>IFERROR((Kreditvækst[[#This Row],[Udlån til erhverv (mia. kr.)]]/VLOOKUP(DATE(YEAR(Kreditvækst[[#This Row],[Dato]])-1,MONTH(Kreditvækst[[#This Row],[Dato]])+1,1)-1,Kreditvækst[[Dato]:[Udlån til erhverv (mia. kr.)]],3,FALSE)-1)*100,NA())</f>
        <v>10.716250877225985</v>
      </c>
      <c r="G312" s="4">
        <f>IFERROR((Kreditvækst[[#This Row],[Udlån til husholdninger (mia. kr.)]]/VLOOKUP(DATE(YEAR(Kreditvækst[[#This Row],[Dato]])-1,MONTH(Kreditvækst[[#This Row],[Dato]])+1,1)-1,Kreditvækst[[Dato]:[Udlån til husholdninger (mia. kr.)]],4,FALSE)-1)*100,NA())</f>
        <v>13.191249267797067</v>
      </c>
    </row>
    <row r="313" spans="1:7" hidden="1" x14ac:dyDescent="0.25">
      <c r="A313" s="3">
        <v>38686</v>
      </c>
      <c r="B313" s="4"/>
      <c r="C313" s="4">
        <v>734.230309132</v>
      </c>
      <c r="D313" s="4">
        <v>1624.171073732</v>
      </c>
      <c r="E313" s="4"/>
      <c r="F313" s="4">
        <f>IFERROR((Kreditvækst[[#This Row],[Udlån til erhverv (mia. kr.)]]/VLOOKUP(DATE(YEAR(Kreditvækst[[#This Row],[Dato]])-1,MONTH(Kreditvækst[[#This Row],[Dato]])+1,1)-1,Kreditvækst[[Dato]:[Udlån til erhverv (mia. kr.)]],3,FALSE)-1)*100,NA())</f>
        <v>11.205291640474346</v>
      </c>
      <c r="G313" s="4">
        <f>IFERROR((Kreditvækst[[#This Row],[Udlån til husholdninger (mia. kr.)]]/VLOOKUP(DATE(YEAR(Kreditvækst[[#This Row],[Dato]])-1,MONTH(Kreditvækst[[#This Row],[Dato]])+1,1)-1,Kreditvækst[[Dato]:[Udlån til husholdninger (mia. kr.)]],4,FALSE)-1)*100,NA())</f>
        <v>13.706991421030024</v>
      </c>
    </row>
    <row r="314" spans="1:7" x14ac:dyDescent="0.25">
      <c r="A314" s="3">
        <v>38717</v>
      </c>
      <c r="B314" s="4">
        <v>198.57620703236037</v>
      </c>
      <c r="C314" s="4">
        <v>751.33296574299993</v>
      </c>
      <c r="D314" s="4">
        <v>1655.0439367190002</v>
      </c>
      <c r="E314" s="4">
        <f>IF(ISNUMBER(Kreditvækst[[#This Row],[Udlån/BNP (pct. af BNP)]]),IFERROR((Kreditvækst[[#This Row],[Udlån/BNP (pct. af BNP)]]/VLOOKUP(DATE(YEAR(Kreditvækst[[#This Row],[Dato]])-1,MONTH(Kreditvækst[[#This Row],[Dato]]),DAY(Kreditvækst[[#This Row],[Dato]])),Kreditvækst[[#All],[Dato]:[Udlån/BNP (pct. af BNP)]],2,FALSE)-1)*100,NA()),NA())</f>
        <v>10.599914783234766</v>
      </c>
      <c r="F314" s="4">
        <f>IFERROR((Kreditvækst[[#This Row],[Udlån til erhverv (mia. kr.)]]/VLOOKUP(DATE(YEAR(Kreditvækst[[#This Row],[Dato]])-1,MONTH(Kreditvækst[[#This Row],[Dato]])+1,1)-1,Kreditvækst[[Dato]:[Udlån til erhverv (mia. kr.)]],3,FALSE)-1)*100,NA())</f>
        <v>13.589287161167384</v>
      </c>
      <c r="G314" s="4">
        <f>IFERROR((Kreditvækst[[#This Row],[Udlån til husholdninger (mia. kr.)]]/VLOOKUP(DATE(YEAR(Kreditvækst[[#This Row],[Dato]])-1,MONTH(Kreditvækst[[#This Row],[Dato]])+1,1)-1,Kreditvækst[[Dato]:[Udlån til husholdninger (mia. kr.)]],4,FALSE)-1)*100,NA())</f>
        <v>14.264159238858909</v>
      </c>
    </row>
    <row r="315" spans="1:7" hidden="1" x14ac:dyDescent="0.25">
      <c r="A315" s="3">
        <v>38748</v>
      </c>
      <c r="B315" s="4"/>
      <c r="C315" s="4">
        <v>744.40833138599999</v>
      </c>
      <c r="D315" s="4">
        <v>1667.8449849670001</v>
      </c>
      <c r="E315" s="4"/>
      <c r="F315" s="4">
        <f>IFERROR((Kreditvækst[[#This Row],[Udlån til erhverv (mia. kr.)]]/VLOOKUP(DATE(YEAR(Kreditvækst[[#This Row],[Dato]])-1,MONTH(Kreditvækst[[#This Row],[Dato]])+1,1)-1,Kreditvækst[[Dato]:[Udlån til erhverv (mia. kr.)]],3,FALSE)-1)*100,NA())</f>
        <v>11.496811060494094</v>
      </c>
      <c r="G315" s="4">
        <f>IFERROR((Kreditvækst[[#This Row],[Udlån til husholdninger (mia. kr.)]]/VLOOKUP(DATE(YEAR(Kreditvækst[[#This Row],[Dato]])-1,MONTH(Kreditvækst[[#This Row],[Dato]])+1,1)-1,Kreditvækst[[Dato]:[Udlån til husholdninger (mia. kr.)]],4,FALSE)-1)*100,NA())</f>
        <v>14.692921109820167</v>
      </c>
    </row>
    <row r="316" spans="1:7" hidden="1" x14ac:dyDescent="0.25">
      <c r="A316" s="3">
        <v>38776</v>
      </c>
      <c r="B316" s="4"/>
      <c r="C316" s="4">
        <v>753.79411273699998</v>
      </c>
      <c r="D316" s="4">
        <v>1683.3929148750001</v>
      </c>
      <c r="E316" s="4"/>
      <c r="F316" s="4">
        <f>IFERROR((Kreditvækst[[#This Row],[Udlån til erhverv (mia. kr.)]]/VLOOKUP(DATE(YEAR(Kreditvækst[[#This Row],[Dato]])-1,MONTH(Kreditvækst[[#This Row],[Dato]])+1,1)-1,Kreditvækst[[Dato]:[Udlån til erhverv (mia. kr.)]],3,FALSE)-1)*100,NA())</f>
        <v>11.536528933804124</v>
      </c>
      <c r="G316" s="4">
        <f>IFERROR((Kreditvækst[[#This Row],[Udlån til husholdninger (mia. kr.)]]/VLOOKUP(DATE(YEAR(Kreditvækst[[#This Row],[Dato]])-1,MONTH(Kreditvækst[[#This Row],[Dato]])+1,1)-1,Kreditvækst[[Dato]:[Udlån til husholdninger (mia. kr.)]],4,FALSE)-1)*100,NA())</f>
        <v>14.417249596255143</v>
      </c>
    </row>
    <row r="317" spans="1:7" x14ac:dyDescent="0.25">
      <c r="A317" s="3">
        <v>38807</v>
      </c>
      <c r="B317" s="4">
        <v>204.45745721171767</v>
      </c>
      <c r="C317" s="4">
        <v>772.69277254400004</v>
      </c>
      <c r="D317" s="4">
        <v>1711.852527605</v>
      </c>
      <c r="E317" s="4">
        <f>IF(ISNUMBER(Kreditvækst[[#This Row],[Udlån/BNP (pct. af BNP)]]),IFERROR((Kreditvækst[[#This Row],[Udlån/BNP (pct. af BNP)]]/VLOOKUP(DATE(YEAR(Kreditvækst[[#This Row],[Dato]])-1,MONTH(Kreditvækst[[#This Row],[Dato]]),DAY(Kreditvækst[[#This Row],[Dato]])),Kreditvækst[[#All],[Dato]:[Udlån/BNP (pct. af BNP)]],2,FALSE)-1)*100,NA()),NA())</f>
        <v>10.07546401531847</v>
      </c>
      <c r="F317" s="4">
        <f>IFERROR((Kreditvækst[[#This Row],[Udlån til erhverv (mia. kr.)]]/VLOOKUP(DATE(YEAR(Kreditvækst[[#This Row],[Dato]])-1,MONTH(Kreditvækst[[#This Row],[Dato]])+1,1)-1,Kreditvækst[[Dato]:[Udlån til erhverv (mia. kr.)]],3,FALSE)-1)*100,NA())</f>
        <v>12.832669203853975</v>
      </c>
      <c r="G317" s="4">
        <f>IFERROR((Kreditvækst[[#This Row],[Udlån til husholdninger (mia. kr.)]]/VLOOKUP(DATE(YEAR(Kreditvækst[[#This Row],[Dato]])-1,MONTH(Kreditvækst[[#This Row],[Dato]])+1,1)-1,Kreditvækst[[Dato]:[Udlån til husholdninger (mia. kr.)]],4,FALSE)-1)*100,NA())</f>
        <v>14.502084248750169</v>
      </c>
    </row>
    <row r="318" spans="1:7" hidden="1" x14ac:dyDescent="0.25">
      <c r="A318" s="3">
        <v>38837</v>
      </c>
      <c r="B318" s="4"/>
      <c r="C318" s="4">
        <v>781.02831011699993</v>
      </c>
      <c r="D318" s="4">
        <v>1726.5589938790001</v>
      </c>
      <c r="E318" s="4"/>
      <c r="F318" s="4">
        <f>IFERROR((Kreditvækst[[#This Row],[Udlån til erhverv (mia. kr.)]]/VLOOKUP(DATE(YEAR(Kreditvækst[[#This Row],[Dato]])-1,MONTH(Kreditvækst[[#This Row],[Dato]])+1,1)-1,Kreditvækst[[Dato]:[Udlån til erhverv (mia. kr.)]],3,FALSE)-1)*100,NA())</f>
        <v>13.15807895818557</v>
      </c>
      <c r="G318" s="4">
        <f>IFERROR((Kreditvækst[[#This Row],[Udlån til husholdninger (mia. kr.)]]/VLOOKUP(DATE(YEAR(Kreditvækst[[#This Row],[Dato]])-1,MONTH(Kreditvækst[[#This Row],[Dato]])+1,1)-1,Kreditvækst[[Dato]:[Udlån til husholdninger (mia. kr.)]],4,FALSE)-1)*100,NA())</f>
        <v>15.182815658029881</v>
      </c>
    </row>
    <row r="319" spans="1:7" hidden="1" x14ac:dyDescent="0.25">
      <c r="A319" s="3">
        <v>38868</v>
      </c>
      <c r="B319" s="4"/>
      <c r="C319" s="4">
        <v>791.32515362100003</v>
      </c>
      <c r="D319" s="4">
        <v>1744.727202821</v>
      </c>
      <c r="E319" s="4"/>
      <c r="F319" s="4">
        <f>IFERROR((Kreditvækst[[#This Row],[Udlån til erhverv (mia. kr.)]]/VLOOKUP(DATE(YEAR(Kreditvækst[[#This Row],[Dato]])-1,MONTH(Kreditvækst[[#This Row],[Dato]])+1,1)-1,Kreditvækst[[Dato]:[Udlån til erhverv (mia. kr.)]],3,FALSE)-1)*100,NA())</f>
        <v>14.931175200957259</v>
      </c>
      <c r="G319" s="4">
        <f>IFERROR((Kreditvækst[[#This Row],[Udlån til husholdninger (mia. kr.)]]/VLOOKUP(DATE(YEAR(Kreditvækst[[#This Row],[Dato]])-1,MONTH(Kreditvækst[[#This Row],[Dato]])+1,1)-1,Kreditvækst[[Dato]:[Udlån til husholdninger (mia. kr.)]],4,FALSE)-1)*100,NA())</f>
        <v>14.95274600382006</v>
      </c>
    </row>
    <row r="320" spans="1:7" x14ac:dyDescent="0.25">
      <c r="A320" s="3">
        <v>38898</v>
      </c>
      <c r="B320" s="4">
        <v>210.34740083928293</v>
      </c>
      <c r="C320" s="4">
        <v>811.82638543999997</v>
      </c>
      <c r="D320" s="4">
        <v>1769.038180432</v>
      </c>
      <c r="E320" s="4">
        <f>IF(ISNUMBER(Kreditvækst[[#This Row],[Udlån/BNP (pct. af BNP)]]),IFERROR((Kreditvækst[[#This Row],[Udlån/BNP (pct. af BNP)]]/VLOOKUP(DATE(YEAR(Kreditvækst[[#This Row],[Dato]])-1,MONTH(Kreditvækst[[#This Row],[Dato]]),DAY(Kreditvækst[[#This Row],[Dato]])),Kreditvækst[[#All],[Dato]:[Udlån/BNP (pct. af BNP)]],2,FALSE)-1)*100,NA()),NA())</f>
        <v>10.966280807864482</v>
      </c>
      <c r="F320" s="4">
        <f>IFERROR((Kreditvækst[[#This Row],[Udlån til erhverv (mia. kr.)]]/VLOOKUP(DATE(YEAR(Kreditvækst[[#This Row],[Dato]])-1,MONTH(Kreditvækst[[#This Row],[Dato]])+1,1)-1,Kreditvækst[[Dato]:[Udlån til erhverv (mia. kr.)]],3,FALSE)-1)*100,NA())</f>
        <v>15.083982598962775</v>
      </c>
      <c r="G320" s="4">
        <f>IFERROR((Kreditvækst[[#This Row],[Udlån til husholdninger (mia. kr.)]]/VLOOKUP(DATE(YEAR(Kreditvækst[[#This Row],[Dato]])-1,MONTH(Kreditvækst[[#This Row],[Dato]])+1,1)-1,Kreditvækst[[Dato]:[Udlån til husholdninger (mia. kr.)]],4,FALSE)-1)*100,NA())</f>
        <v>14.203460992739171</v>
      </c>
    </row>
    <row r="321" spans="1:7" hidden="1" x14ac:dyDescent="0.25">
      <c r="A321" s="3">
        <v>38929</v>
      </c>
      <c r="B321" s="4"/>
      <c r="C321" s="4">
        <v>811.11999462599999</v>
      </c>
      <c r="D321" s="4">
        <v>1782.913911315</v>
      </c>
      <c r="E321" s="4"/>
      <c r="F321" s="4">
        <f>IFERROR((Kreditvækst[[#This Row],[Udlån til erhverv (mia. kr.)]]/VLOOKUP(DATE(YEAR(Kreditvækst[[#This Row],[Dato]])-1,MONTH(Kreditvækst[[#This Row],[Dato]])+1,1)-1,Kreditvækst[[Dato]:[Udlån til erhverv (mia. kr.)]],3,FALSE)-1)*100,NA())</f>
        <v>16.640231859878575</v>
      </c>
      <c r="G321" s="4">
        <f>IFERROR((Kreditvækst[[#This Row],[Udlån til husholdninger (mia. kr.)]]/VLOOKUP(DATE(YEAR(Kreditvækst[[#This Row],[Dato]])-1,MONTH(Kreditvækst[[#This Row],[Dato]])+1,1)-1,Kreditvækst[[Dato]:[Udlån til husholdninger (mia. kr.)]],4,FALSE)-1)*100,NA())</f>
        <v>14.56877223664006</v>
      </c>
    </row>
    <row r="322" spans="1:7" hidden="1" x14ac:dyDescent="0.25">
      <c r="A322" s="3">
        <v>38960</v>
      </c>
      <c r="B322" s="4"/>
      <c r="C322" s="4">
        <v>816.15559857800008</v>
      </c>
      <c r="D322" s="4">
        <v>1796.045247952</v>
      </c>
      <c r="E322" s="4"/>
      <c r="F322" s="4">
        <f>IFERROR((Kreditvækst[[#This Row],[Udlån til erhverv (mia. kr.)]]/VLOOKUP(DATE(YEAR(Kreditvækst[[#This Row],[Dato]])-1,MONTH(Kreditvækst[[#This Row],[Dato]])+1,1)-1,Kreditvækst[[Dato]:[Udlån til erhverv (mia. kr.)]],3,FALSE)-1)*100,NA())</f>
        <v>15.391161641493722</v>
      </c>
      <c r="G322" s="4">
        <f>IFERROR((Kreditvækst[[#This Row],[Udlån til husholdninger (mia. kr.)]]/VLOOKUP(DATE(YEAR(Kreditvækst[[#This Row],[Dato]])-1,MONTH(Kreditvækst[[#This Row],[Dato]])+1,1)-1,Kreditvækst[[Dato]:[Udlån til husholdninger (mia. kr.)]],4,FALSE)-1)*100,NA())</f>
        <v>13.055139486347556</v>
      </c>
    </row>
    <row r="323" spans="1:7" x14ac:dyDescent="0.25">
      <c r="A323" s="3">
        <v>38990</v>
      </c>
      <c r="B323" s="4">
        <v>215.08316141201053</v>
      </c>
      <c r="C323" s="4">
        <v>831.6055376459999</v>
      </c>
      <c r="D323" s="4">
        <v>1818.2098896400003</v>
      </c>
      <c r="E323" s="4">
        <f>IF(ISNUMBER(Kreditvækst[[#This Row],[Udlån/BNP (pct. af BNP)]]),IFERROR((Kreditvækst[[#This Row],[Udlån/BNP (pct. af BNP)]]/VLOOKUP(DATE(YEAR(Kreditvækst[[#This Row],[Dato]])-1,MONTH(Kreditvækst[[#This Row],[Dato]]),DAY(Kreditvækst[[#This Row],[Dato]])),Kreditvækst[[#All],[Dato]:[Udlån/BNP (pct. af BNP)]],2,FALSE)-1)*100,NA()),NA())</f>
        <v>11.690717941491569</v>
      </c>
      <c r="F323" s="4">
        <f>IFERROR((Kreditvækst[[#This Row],[Udlån til erhverv (mia. kr.)]]/VLOOKUP(DATE(YEAR(Kreditvækst[[#This Row],[Dato]])-1,MONTH(Kreditvækst[[#This Row],[Dato]])+1,1)-1,Kreditvækst[[Dato]:[Udlån til erhverv (mia. kr.)]],3,FALSE)-1)*100,NA())</f>
        <v>16.323396989893936</v>
      </c>
      <c r="G323" s="4">
        <f>IFERROR((Kreditvækst[[#This Row],[Udlån til husholdninger (mia. kr.)]]/VLOOKUP(DATE(YEAR(Kreditvækst[[#This Row],[Dato]])-1,MONTH(Kreditvækst[[#This Row],[Dato]])+1,1)-1,Kreditvækst[[Dato]:[Udlån til husholdninger (mia. kr.)]],4,FALSE)-1)*100,NA())</f>
        <v>13.616073190801913</v>
      </c>
    </row>
    <row r="324" spans="1:7" hidden="1" x14ac:dyDescent="0.25">
      <c r="A324" s="3">
        <v>39021</v>
      </c>
      <c r="B324" s="4"/>
      <c r="C324" s="4">
        <v>832.17197200399994</v>
      </c>
      <c r="D324" s="4">
        <v>1830.2398368019999</v>
      </c>
      <c r="E324" s="4"/>
      <c r="F324" s="4">
        <f>IFERROR((Kreditvækst[[#This Row],[Udlån til erhverv (mia. kr.)]]/VLOOKUP(DATE(YEAR(Kreditvækst[[#This Row],[Dato]])-1,MONTH(Kreditvækst[[#This Row],[Dato]])+1,1)-1,Kreditvækst[[Dato]:[Udlån til erhverv (mia. kr.)]],3,FALSE)-1)*100,NA())</f>
        <v>15.633729528776374</v>
      </c>
      <c r="G324" s="4">
        <f>IFERROR((Kreditvækst[[#This Row],[Udlån til husholdninger (mia. kr.)]]/VLOOKUP(DATE(YEAR(Kreditvækst[[#This Row],[Dato]])-1,MONTH(Kreditvækst[[#This Row],[Dato]])+1,1)-1,Kreditvækst[[Dato]:[Udlån til husholdninger (mia. kr.)]],4,FALSE)-1)*100,NA())</f>
        <v>13.871899940597077</v>
      </c>
    </row>
    <row r="325" spans="1:7" hidden="1" x14ac:dyDescent="0.25">
      <c r="A325" s="3">
        <v>39051</v>
      </c>
      <c r="B325" s="4"/>
      <c r="C325" s="4">
        <v>849.98706882500005</v>
      </c>
      <c r="D325" s="4">
        <v>1847.7121003719999</v>
      </c>
      <c r="E325" s="4"/>
      <c r="F325" s="4">
        <f>IFERROR((Kreditvækst[[#This Row],[Udlån til erhverv (mia. kr.)]]/VLOOKUP(DATE(YEAR(Kreditvækst[[#This Row],[Dato]])-1,MONTH(Kreditvækst[[#This Row],[Dato]])+1,1)-1,Kreditvækst[[Dato]:[Udlån til erhverv (mia. kr.)]],3,FALSE)-1)*100,NA())</f>
        <v>15.765728852823656</v>
      </c>
      <c r="G325" s="4">
        <f>IFERROR((Kreditvækst[[#This Row],[Udlån til husholdninger (mia. kr.)]]/VLOOKUP(DATE(YEAR(Kreditvækst[[#This Row],[Dato]])-1,MONTH(Kreditvækst[[#This Row],[Dato]])+1,1)-1,Kreditvækst[[Dato]:[Udlån til husholdninger (mia. kr.)]],4,FALSE)-1)*100,NA())</f>
        <v>13.763391692868288</v>
      </c>
    </row>
    <row r="326" spans="1:7" x14ac:dyDescent="0.25">
      <c r="A326" s="3">
        <v>39082</v>
      </c>
      <c r="B326" s="4">
        <v>220.72067886622247</v>
      </c>
      <c r="C326" s="4">
        <v>868.97850020299995</v>
      </c>
      <c r="D326" s="4">
        <v>1873.151585264</v>
      </c>
      <c r="E326" s="4">
        <f>IF(ISNUMBER(Kreditvækst[[#This Row],[Udlån/BNP (pct. af BNP)]]),IFERROR((Kreditvækst[[#This Row],[Udlån/BNP (pct. af BNP)]]/VLOOKUP(DATE(YEAR(Kreditvækst[[#This Row],[Dato]])-1,MONTH(Kreditvækst[[#This Row],[Dato]]),DAY(Kreditvækst[[#This Row],[Dato]])),Kreditvækst[[#All],[Dato]:[Udlån/BNP (pct. af BNP)]],2,FALSE)-1)*100,NA()),NA())</f>
        <v>11.151623935617527</v>
      </c>
      <c r="F326" s="4">
        <f>IFERROR((Kreditvækst[[#This Row],[Udlån til erhverv (mia. kr.)]]/VLOOKUP(DATE(YEAR(Kreditvækst[[#This Row],[Dato]])-1,MONTH(Kreditvækst[[#This Row],[Dato]])+1,1)-1,Kreditvækst[[Dato]:[Udlån til erhverv (mia. kr.)]],3,FALSE)-1)*100,NA())</f>
        <v>15.658242060982808</v>
      </c>
      <c r="G326" s="4">
        <f>IFERROR((Kreditvækst[[#This Row],[Udlån til husholdninger (mia. kr.)]]/VLOOKUP(DATE(YEAR(Kreditvækst[[#This Row],[Dato]])-1,MONTH(Kreditvækst[[#This Row],[Dato]])+1,1)-1,Kreditvækst[[Dato]:[Udlån til husholdninger (mia. kr.)]],4,FALSE)-1)*100,NA())</f>
        <v>13.178360024530944</v>
      </c>
    </row>
    <row r="327" spans="1:7" hidden="1" x14ac:dyDescent="0.25">
      <c r="A327" s="3">
        <v>39113</v>
      </c>
      <c r="B327" s="4"/>
      <c r="C327" s="4">
        <v>863.66491176499994</v>
      </c>
      <c r="D327" s="4">
        <v>1882.1057933729999</v>
      </c>
      <c r="E327" s="4"/>
      <c r="F327" s="4">
        <f>IFERROR((Kreditvækst[[#This Row],[Udlån til erhverv (mia. kr.)]]/VLOOKUP(DATE(YEAR(Kreditvækst[[#This Row],[Dato]])-1,MONTH(Kreditvækst[[#This Row],[Dato]])+1,1)-1,Kreditvækst[[Dato]:[Udlån til erhverv (mia. kr.)]],3,FALSE)-1)*100,NA())</f>
        <v>16.020317794799311</v>
      </c>
      <c r="G327" s="4">
        <f>IFERROR((Kreditvækst[[#This Row],[Udlån til husholdninger (mia. kr.)]]/VLOOKUP(DATE(YEAR(Kreditvækst[[#This Row],[Dato]])-1,MONTH(Kreditvækst[[#This Row],[Dato]])+1,1)-1,Kreditvækst[[Dato]:[Udlån til husholdninger (mia. kr.)]],4,FALSE)-1)*100,NA())</f>
        <v>12.846566098002166</v>
      </c>
    </row>
    <row r="328" spans="1:7" hidden="1" x14ac:dyDescent="0.25">
      <c r="A328" s="3">
        <v>39141</v>
      </c>
      <c r="B328" s="4"/>
      <c r="C328" s="4">
        <v>881.51195585200003</v>
      </c>
      <c r="D328" s="4">
        <v>1895.682115222</v>
      </c>
      <c r="E328" s="4"/>
      <c r="F328" s="4">
        <f>IFERROR((Kreditvækst[[#This Row],[Udlån til erhverv (mia. kr.)]]/VLOOKUP(DATE(YEAR(Kreditvækst[[#This Row],[Dato]])-1,MONTH(Kreditvækst[[#This Row],[Dato]])+1,1)-1,Kreditvækst[[Dato]:[Udlån til erhverv (mia. kr.)]],3,FALSE)-1)*100,NA())</f>
        <v>16.943332530319321</v>
      </c>
      <c r="G328" s="4">
        <f>IFERROR((Kreditvækst[[#This Row],[Udlån til husholdninger (mia. kr.)]]/VLOOKUP(DATE(YEAR(Kreditvækst[[#This Row],[Dato]])-1,MONTH(Kreditvækst[[#This Row],[Dato]])+1,1)-1,Kreditvækst[[Dato]:[Udlån til husholdninger (mia. kr.)]],4,FALSE)-1)*100,NA())</f>
        <v>12.610793265858744</v>
      </c>
    </row>
    <row r="329" spans="1:7" x14ac:dyDescent="0.25">
      <c r="A329" s="3">
        <v>39172</v>
      </c>
      <c r="B329" s="4">
        <v>222.80868142400467</v>
      </c>
      <c r="C329" s="4">
        <v>903.94622477799999</v>
      </c>
      <c r="D329" s="4">
        <v>1918.1853512769999</v>
      </c>
      <c r="E329" s="4">
        <f>IF(ISNUMBER(Kreditvækst[[#This Row],[Udlån/BNP (pct. af BNP)]]),IFERROR((Kreditvækst[[#This Row],[Udlån/BNP (pct. af BNP)]]/VLOOKUP(DATE(YEAR(Kreditvækst[[#This Row],[Dato]])-1,MONTH(Kreditvækst[[#This Row],[Dato]]),DAY(Kreditvækst[[#This Row],[Dato]])),Kreditvækst[[#All],[Dato]:[Udlån/BNP (pct. af BNP)]],2,FALSE)-1)*100,NA()),NA())</f>
        <v>8.9755709879948853</v>
      </c>
      <c r="F329" s="4">
        <f>IFERROR((Kreditvækst[[#This Row],[Udlån til erhverv (mia. kr.)]]/VLOOKUP(DATE(YEAR(Kreditvækst[[#This Row],[Dato]])-1,MONTH(Kreditvækst[[#This Row],[Dato]])+1,1)-1,Kreditvækst[[Dato]:[Udlån til erhverv (mia. kr.)]],3,FALSE)-1)*100,NA())</f>
        <v>16.986499278602473</v>
      </c>
      <c r="G329" s="4">
        <f>IFERROR((Kreditvækst[[#This Row],[Udlån til husholdninger (mia. kr.)]]/VLOOKUP(DATE(YEAR(Kreditvækst[[#This Row],[Dato]])-1,MONTH(Kreditvækst[[#This Row],[Dato]])+1,1)-1,Kreditvækst[[Dato]:[Udlån til husholdninger (mia. kr.)]],4,FALSE)-1)*100,NA())</f>
        <v>12.053189182170598</v>
      </c>
    </row>
    <row r="330" spans="1:7" hidden="1" x14ac:dyDescent="0.25">
      <c r="A330" s="3">
        <v>39202</v>
      </c>
      <c r="B330" s="4"/>
      <c r="C330" s="4">
        <v>908.02642229000003</v>
      </c>
      <c r="D330" s="4">
        <v>1929.9360892550003</v>
      </c>
      <c r="E330" s="4"/>
      <c r="F330" s="4">
        <f>IFERROR((Kreditvækst[[#This Row],[Udlån til erhverv (mia. kr.)]]/VLOOKUP(DATE(YEAR(Kreditvækst[[#This Row],[Dato]])-1,MONTH(Kreditvækst[[#This Row],[Dato]])+1,1)-1,Kreditvækst[[Dato]:[Udlån til erhverv (mia. kr.)]],3,FALSE)-1)*100,NA())</f>
        <v>16.260372451028758</v>
      </c>
      <c r="G330" s="4">
        <f>IFERROR((Kreditvækst[[#This Row],[Udlån til husholdninger (mia. kr.)]]/VLOOKUP(DATE(YEAR(Kreditvækst[[#This Row],[Dato]])-1,MONTH(Kreditvækst[[#This Row],[Dato]])+1,1)-1,Kreditvækst[[Dato]:[Udlån til husholdninger (mia. kr.)]],4,FALSE)-1)*100,NA())</f>
        <v>11.779330801728349</v>
      </c>
    </row>
    <row r="331" spans="1:7" hidden="1" x14ac:dyDescent="0.25">
      <c r="A331" s="3">
        <v>39233</v>
      </c>
      <c r="B331" s="4"/>
      <c r="C331" s="4">
        <v>913.52983038299999</v>
      </c>
      <c r="D331" s="4">
        <v>1944.4650860490001</v>
      </c>
      <c r="E331" s="4"/>
      <c r="F331" s="4">
        <f>IFERROR((Kreditvækst[[#This Row],[Udlån til erhverv (mia. kr.)]]/VLOOKUP(DATE(YEAR(Kreditvækst[[#This Row],[Dato]])-1,MONTH(Kreditvækst[[#This Row],[Dato]])+1,1)-1,Kreditvækst[[Dato]:[Udlån til erhverv (mia. kr.)]],3,FALSE)-1)*100,NA())</f>
        <v>15.443042117744831</v>
      </c>
      <c r="G331" s="4">
        <f>IFERROR((Kreditvækst[[#This Row],[Udlån til husholdninger (mia. kr.)]]/VLOOKUP(DATE(YEAR(Kreditvækst[[#This Row],[Dato]])-1,MONTH(Kreditvækst[[#This Row],[Dato]])+1,1)-1,Kreditvækst[[Dato]:[Udlån til husholdninger (mia. kr.)]],4,FALSE)-1)*100,NA())</f>
        <v>11.448086721239271</v>
      </c>
    </row>
    <row r="332" spans="1:7" x14ac:dyDescent="0.25">
      <c r="A332" s="3">
        <v>39263</v>
      </c>
      <c r="B332" s="4">
        <v>225.23566042437756</v>
      </c>
      <c r="C332" s="4">
        <v>937.99467647100005</v>
      </c>
      <c r="D332" s="4">
        <v>1971.8227374190001</v>
      </c>
      <c r="E332" s="4">
        <f>IF(ISNUMBER(Kreditvækst[[#This Row],[Udlån/BNP (pct. af BNP)]]),IFERROR((Kreditvækst[[#This Row],[Udlån/BNP (pct. af BNP)]]/VLOOKUP(DATE(YEAR(Kreditvækst[[#This Row],[Dato]])-1,MONTH(Kreditvækst[[#This Row],[Dato]]),DAY(Kreditvækst[[#This Row],[Dato]])),Kreditvækst[[#All],[Dato]:[Udlån/BNP (pct. af BNP)]],2,FALSE)-1)*100,NA()),NA())</f>
        <v>7.0779384607039031</v>
      </c>
      <c r="F332" s="4">
        <f>IFERROR((Kreditvækst[[#This Row],[Udlån til erhverv (mia. kr.)]]/VLOOKUP(DATE(YEAR(Kreditvækst[[#This Row],[Dato]])-1,MONTH(Kreditvækst[[#This Row],[Dato]])+1,1)-1,Kreditvækst[[Dato]:[Udlån til erhverv (mia. kr.)]],3,FALSE)-1)*100,NA())</f>
        <v>15.541289774982904</v>
      </c>
      <c r="G332" s="4">
        <f>IFERROR((Kreditvækst[[#This Row],[Udlån til husholdninger (mia. kr.)]]/VLOOKUP(DATE(YEAR(Kreditvækst[[#This Row],[Dato]])-1,MONTH(Kreditvækst[[#This Row],[Dato]])+1,1)-1,Kreditvækst[[Dato]:[Udlån til husholdninger (mia. kr.)]],4,FALSE)-1)*100,NA())</f>
        <v>11.462983627491852</v>
      </c>
    </row>
    <row r="333" spans="1:7" hidden="1" x14ac:dyDescent="0.25">
      <c r="A333" s="3">
        <v>39294</v>
      </c>
      <c r="B333" s="4"/>
      <c r="C333" s="4">
        <v>927.37303332500005</v>
      </c>
      <c r="D333" s="4">
        <v>1985.246060875</v>
      </c>
      <c r="E333" s="4"/>
      <c r="F333" s="4">
        <f>IFERROR((Kreditvækst[[#This Row],[Udlån til erhverv (mia. kr.)]]/VLOOKUP(DATE(YEAR(Kreditvækst[[#This Row],[Dato]])-1,MONTH(Kreditvækst[[#This Row],[Dato]])+1,1)-1,Kreditvækst[[Dato]:[Udlån til erhverv (mia. kr.)]],3,FALSE)-1)*100,NA())</f>
        <v>14.332409442403549</v>
      </c>
      <c r="G333" s="4">
        <f>IFERROR((Kreditvækst[[#This Row],[Udlån til husholdninger (mia. kr.)]]/VLOOKUP(DATE(YEAR(Kreditvækst[[#This Row],[Dato]])-1,MONTH(Kreditvækst[[#This Row],[Dato]])+1,1)-1,Kreditvækst[[Dato]:[Udlån til husholdninger (mia. kr.)]],4,FALSE)-1)*100,NA())</f>
        <v>11.348397041266489</v>
      </c>
    </row>
    <row r="334" spans="1:7" hidden="1" x14ac:dyDescent="0.25">
      <c r="A334" s="3">
        <v>39325</v>
      </c>
      <c r="B334" s="4"/>
      <c r="C334" s="4">
        <v>940.67826600499995</v>
      </c>
      <c r="D334" s="4">
        <v>2000.2630073809996</v>
      </c>
      <c r="E334" s="4"/>
      <c r="F334" s="4">
        <f>IFERROR((Kreditvækst[[#This Row],[Udlån til erhverv (mia. kr.)]]/VLOOKUP(DATE(YEAR(Kreditvækst[[#This Row],[Dato]])-1,MONTH(Kreditvækst[[#This Row],[Dato]])+1,1)-1,Kreditvækst[[Dato]:[Udlån til erhverv (mia. kr.)]],3,FALSE)-1)*100,NA())</f>
        <v>15.257221495993845</v>
      </c>
      <c r="G334" s="4">
        <f>IFERROR((Kreditvækst[[#This Row],[Udlån til husholdninger (mia. kr.)]]/VLOOKUP(DATE(YEAR(Kreditvækst[[#This Row],[Dato]])-1,MONTH(Kreditvækst[[#This Row],[Dato]])+1,1)-1,Kreditvækst[[Dato]:[Udlån til husholdninger (mia. kr.)]],4,FALSE)-1)*100,NA())</f>
        <v>11.370412836862865</v>
      </c>
    </row>
    <row r="335" spans="1:7" x14ac:dyDescent="0.25">
      <c r="A335" s="3">
        <v>39355</v>
      </c>
      <c r="B335" s="4">
        <v>228.59026977099307</v>
      </c>
      <c r="C335" s="4">
        <v>958.68177591199992</v>
      </c>
      <c r="D335" s="4">
        <v>2021.9228986950002</v>
      </c>
      <c r="E335" s="4">
        <f>IF(ISNUMBER(Kreditvækst[[#This Row],[Udlån/BNP (pct. af BNP)]]),IFERROR((Kreditvækst[[#This Row],[Udlån/BNP (pct. af BNP)]]/VLOOKUP(DATE(YEAR(Kreditvækst[[#This Row],[Dato]])-1,MONTH(Kreditvækst[[#This Row],[Dato]]),DAY(Kreditvækst[[#This Row],[Dato]])),Kreditvækst[[#All],[Dato]:[Udlån/BNP (pct. af BNP)]],2,FALSE)-1)*100,NA()),NA())</f>
        <v>6.2799469146301634</v>
      </c>
      <c r="F335" s="4">
        <f>IFERROR((Kreditvækst[[#This Row],[Udlån til erhverv (mia. kr.)]]/VLOOKUP(DATE(YEAR(Kreditvækst[[#This Row],[Dato]])-1,MONTH(Kreditvækst[[#This Row],[Dato]])+1,1)-1,Kreditvækst[[Dato]:[Udlån til erhverv (mia. kr.)]],3,FALSE)-1)*100,NA())</f>
        <v>15.280831176967723</v>
      </c>
      <c r="G335" s="4">
        <f>IFERROR((Kreditvækst[[#This Row],[Udlån til husholdninger (mia. kr.)]]/VLOOKUP(DATE(YEAR(Kreditvækst[[#This Row],[Dato]])-1,MONTH(Kreditvækst[[#This Row],[Dato]])+1,1)-1,Kreditvækst[[Dato]:[Udlån til husholdninger (mia. kr.)]],4,FALSE)-1)*100,NA())</f>
        <v>11.20404251542897</v>
      </c>
    </row>
    <row r="336" spans="1:7" hidden="1" x14ac:dyDescent="0.25">
      <c r="A336" s="3">
        <v>39386</v>
      </c>
      <c r="B336" s="4"/>
      <c r="C336" s="4">
        <v>961.22226464100004</v>
      </c>
      <c r="D336" s="4">
        <v>2031.0115467409998</v>
      </c>
      <c r="E336" s="4"/>
      <c r="F336" s="4">
        <f>IFERROR((Kreditvækst[[#This Row],[Udlån til erhverv (mia. kr.)]]/VLOOKUP(DATE(YEAR(Kreditvækst[[#This Row],[Dato]])-1,MONTH(Kreditvækst[[#This Row],[Dato]])+1,1)-1,Kreditvækst[[Dato]:[Udlån til erhverv (mia. kr.)]],3,FALSE)-1)*100,NA())</f>
        <v>15.507647094413301</v>
      </c>
      <c r="G336" s="4">
        <f>IFERROR((Kreditvækst[[#This Row],[Udlån til husholdninger (mia. kr.)]]/VLOOKUP(DATE(YEAR(Kreditvækst[[#This Row],[Dato]])-1,MONTH(Kreditvækst[[#This Row],[Dato]])+1,1)-1,Kreditvækst[[Dato]:[Udlån til husholdninger (mia. kr.)]],4,FALSE)-1)*100,NA())</f>
        <v>10.96969402052852</v>
      </c>
    </row>
    <row r="337" spans="1:7" hidden="1" x14ac:dyDescent="0.25">
      <c r="A337" s="3">
        <v>39416</v>
      </c>
      <c r="B337" s="4"/>
      <c r="C337" s="4">
        <v>984.05543800800001</v>
      </c>
      <c r="D337" s="4">
        <v>2047.5876671380001</v>
      </c>
      <c r="E337" s="4"/>
      <c r="F337" s="4">
        <f>IFERROR((Kreditvækst[[#This Row],[Udlån til erhverv (mia. kr.)]]/VLOOKUP(DATE(YEAR(Kreditvækst[[#This Row],[Dato]])-1,MONTH(Kreditvækst[[#This Row],[Dato]])+1,1)-1,Kreditvækst[[Dato]:[Udlån til erhverv (mia. kr.)]],3,FALSE)-1)*100,NA())</f>
        <v>15.77298927245241</v>
      </c>
      <c r="G337" s="4">
        <f>IFERROR((Kreditvækst[[#This Row],[Udlån til husholdninger (mia. kr.)]]/VLOOKUP(DATE(YEAR(Kreditvækst[[#This Row],[Dato]])-1,MONTH(Kreditvækst[[#This Row],[Dato]])+1,1)-1,Kreditvækst[[Dato]:[Udlån til husholdninger (mia. kr.)]],4,FALSE)-1)*100,NA())</f>
        <v>10.817462673203227</v>
      </c>
    </row>
    <row r="338" spans="1:7" x14ac:dyDescent="0.25">
      <c r="A338" s="3">
        <v>39447</v>
      </c>
      <c r="B338" s="4">
        <v>233.7633770254352</v>
      </c>
      <c r="C338" s="4">
        <v>1012.817201693</v>
      </c>
      <c r="D338" s="4">
        <v>2082.1309735049999</v>
      </c>
      <c r="E338" s="4">
        <f>IF(ISNUMBER(Kreditvækst[[#This Row],[Udlån/BNP (pct. af BNP)]]),IFERROR((Kreditvækst[[#This Row],[Udlån/BNP (pct. af BNP)]]/VLOOKUP(DATE(YEAR(Kreditvækst[[#This Row],[Dato]])-1,MONTH(Kreditvækst[[#This Row],[Dato]]),DAY(Kreditvækst[[#This Row],[Dato]])),Kreditvækst[[#All],[Dato]:[Udlån/BNP (pct. af BNP)]],2,FALSE)-1)*100,NA()),NA())</f>
        <v>5.9091419191936501</v>
      </c>
      <c r="F338" s="4">
        <f>IFERROR((Kreditvækst[[#This Row],[Udlån til erhverv (mia. kr.)]]/VLOOKUP(DATE(YEAR(Kreditvækst[[#This Row],[Dato]])-1,MONTH(Kreditvækst[[#This Row],[Dato]])+1,1)-1,Kreditvækst[[Dato]:[Udlån til erhverv (mia. kr.)]],3,FALSE)-1)*100,NA())</f>
        <v>16.552619133430603</v>
      </c>
      <c r="G338" s="4">
        <f>IFERROR((Kreditvækst[[#This Row],[Udlån til husholdninger (mia. kr.)]]/VLOOKUP(DATE(YEAR(Kreditvækst[[#This Row],[Dato]])-1,MONTH(Kreditvækst[[#This Row],[Dato]])+1,1)-1,Kreditvækst[[Dato]:[Udlån til husholdninger (mia. kr.)]],4,FALSE)-1)*100,NA())</f>
        <v>11.156565751807346</v>
      </c>
    </row>
    <row r="339" spans="1:7" hidden="1" x14ac:dyDescent="0.25">
      <c r="A339" s="3">
        <v>39478</v>
      </c>
      <c r="B339" s="4"/>
      <c r="C339" s="4">
        <v>1009.263698477</v>
      </c>
      <c r="D339" s="4">
        <v>2082.2041785199999</v>
      </c>
      <c r="E339" s="4"/>
      <c r="F339" s="4">
        <f>IFERROR((Kreditvækst[[#This Row],[Udlån til erhverv (mia. kr.)]]/VLOOKUP(DATE(YEAR(Kreditvækst[[#This Row],[Dato]])-1,MONTH(Kreditvækst[[#This Row],[Dato]])+1,1)-1,Kreditvækst[[Dato]:[Udlån til erhverv (mia. kr.)]],3,FALSE)-1)*100,NA())</f>
        <v>16.858249620729882</v>
      </c>
      <c r="G339" s="4">
        <f>IFERROR((Kreditvækst[[#This Row],[Udlån til husholdninger (mia. kr.)]]/VLOOKUP(DATE(YEAR(Kreditvækst[[#This Row],[Dato]])-1,MONTH(Kreditvækst[[#This Row],[Dato]])+1,1)-1,Kreditvækst[[Dato]:[Udlån til husholdninger (mia. kr.)]],4,FALSE)-1)*100,NA())</f>
        <v>10.631622613965575</v>
      </c>
    </row>
    <row r="340" spans="1:7" hidden="1" x14ac:dyDescent="0.25">
      <c r="A340" s="3">
        <v>39507</v>
      </c>
      <c r="B340" s="4"/>
      <c r="C340" s="4">
        <v>1020.087027975</v>
      </c>
      <c r="D340" s="4">
        <v>2091.9592382869996</v>
      </c>
      <c r="E340" s="4"/>
      <c r="F340" s="4">
        <f>IFERROR((Kreditvækst[[#This Row],[Udlån til erhverv (mia. kr.)]]/VLOOKUP(DATE(YEAR(Kreditvækst[[#This Row],[Dato]])-1,MONTH(Kreditvækst[[#This Row],[Dato]])+1,1)-1,Kreditvækst[[Dato]:[Udlån til erhverv (mia. kr.)]],3,FALSE)-1)*100,NA())</f>
        <v>15.720157985726257</v>
      </c>
      <c r="G340" s="4">
        <f>IFERROR((Kreditvækst[[#This Row],[Udlån til husholdninger (mia. kr.)]]/VLOOKUP(DATE(YEAR(Kreditvækst[[#This Row],[Dato]])-1,MONTH(Kreditvækst[[#This Row],[Dato]])+1,1)-1,Kreditvækst[[Dato]:[Udlån til husholdninger (mia. kr.)]],4,FALSE)-1)*100,NA())</f>
        <v>10.353904881463416</v>
      </c>
    </row>
    <row r="341" spans="1:7" x14ac:dyDescent="0.25">
      <c r="A341" s="3">
        <v>39538</v>
      </c>
      <c r="B341" s="4">
        <v>236.59178065904123</v>
      </c>
      <c r="C341" s="4">
        <v>1039.4592044240001</v>
      </c>
      <c r="D341" s="4">
        <v>2115.537210858</v>
      </c>
      <c r="E341" s="4">
        <f>IF(ISNUMBER(Kreditvækst[[#This Row],[Udlån/BNP (pct. af BNP)]]),IFERROR((Kreditvækst[[#This Row],[Udlån/BNP (pct. af BNP)]]/VLOOKUP(DATE(YEAR(Kreditvækst[[#This Row],[Dato]])-1,MONTH(Kreditvækst[[#This Row],[Dato]]),DAY(Kreditvækst[[#This Row],[Dato]])),Kreditvækst[[#All],[Dato]:[Udlån/BNP (pct. af BNP)]],2,FALSE)-1)*100,NA()),NA())</f>
        <v>6.1860692083210767</v>
      </c>
      <c r="F341" s="4">
        <f>IFERROR((Kreditvækst[[#This Row],[Udlån til erhverv (mia. kr.)]]/VLOOKUP(DATE(YEAR(Kreditvækst[[#This Row],[Dato]])-1,MONTH(Kreditvækst[[#This Row],[Dato]])+1,1)-1,Kreditvækst[[Dato]:[Udlån til erhverv (mia. kr.)]],3,FALSE)-1)*100,NA())</f>
        <v>14.991265623049731</v>
      </c>
      <c r="G341" s="4">
        <f>IFERROR((Kreditvækst[[#This Row],[Udlån til husholdninger (mia. kr.)]]/VLOOKUP(DATE(YEAR(Kreditvækst[[#This Row],[Dato]])-1,MONTH(Kreditvækst[[#This Row],[Dato]])+1,1)-1,Kreditvækst[[Dato]:[Udlån til husholdninger (mia. kr.)]],4,FALSE)-1)*100,NA())</f>
        <v>10.288466620267766</v>
      </c>
    </row>
    <row r="342" spans="1:7" hidden="1" x14ac:dyDescent="0.25">
      <c r="A342" s="3">
        <v>39568</v>
      </c>
      <c r="B342" s="4"/>
      <c r="C342" s="4">
        <v>1039.222495947</v>
      </c>
      <c r="D342" s="4">
        <v>2118.5605948820003</v>
      </c>
      <c r="E342" s="4"/>
      <c r="F342" s="4">
        <f>IFERROR((Kreditvækst[[#This Row],[Udlån til erhverv (mia. kr.)]]/VLOOKUP(DATE(YEAR(Kreditvækst[[#This Row],[Dato]])-1,MONTH(Kreditvækst[[#This Row],[Dato]])+1,1)-1,Kreditvækst[[Dato]:[Udlån til erhverv (mia. kr.)]],3,FALSE)-1)*100,NA())</f>
        <v>14.448486347581113</v>
      </c>
      <c r="G342" s="4">
        <f>IFERROR((Kreditvækst[[#This Row],[Udlån til husholdninger (mia. kr.)]]/VLOOKUP(DATE(YEAR(Kreditvækst[[#This Row],[Dato]])-1,MONTH(Kreditvækst[[#This Row],[Dato]])+1,1)-1,Kreditvækst[[Dato]:[Udlån til husholdninger (mia. kr.)]],4,FALSE)-1)*100,NA())</f>
        <v>9.7736140941233618</v>
      </c>
    </row>
    <row r="343" spans="1:7" hidden="1" x14ac:dyDescent="0.25">
      <c r="A343" s="3">
        <v>39599</v>
      </c>
      <c r="B343" s="4"/>
      <c r="C343" s="4">
        <v>1060.9467789519999</v>
      </c>
      <c r="D343" s="4">
        <v>2127.896024997</v>
      </c>
      <c r="E343" s="4"/>
      <c r="F343" s="4">
        <f>IFERROR((Kreditvækst[[#This Row],[Udlån til erhverv (mia. kr.)]]/VLOOKUP(DATE(YEAR(Kreditvækst[[#This Row],[Dato]])-1,MONTH(Kreditvækst[[#This Row],[Dato]])+1,1)-1,Kreditvækst[[Dato]:[Udlån til erhverv (mia. kr.)]],3,FALSE)-1)*100,NA())</f>
        <v>16.137070040416202</v>
      </c>
      <c r="G343" s="4">
        <f>IFERROR((Kreditvækst[[#This Row],[Udlån til husholdninger (mia. kr.)]]/VLOOKUP(DATE(YEAR(Kreditvækst[[#This Row],[Dato]])-1,MONTH(Kreditvækst[[#This Row],[Dato]])+1,1)-1,Kreditvækst[[Dato]:[Udlån til husholdninger (mia. kr.)]],4,FALSE)-1)*100,NA())</f>
        <v>9.433491002953275</v>
      </c>
    </row>
    <row r="344" spans="1:7" x14ac:dyDescent="0.25">
      <c r="A344" s="3">
        <v>39629</v>
      </c>
      <c r="B344" s="4">
        <v>237.83286964346792</v>
      </c>
      <c r="C344" s="4">
        <v>1073.0948213869999</v>
      </c>
      <c r="D344" s="4">
        <v>2158.1414450009997</v>
      </c>
      <c r="E344" s="4">
        <f>IF(ISNUMBER(Kreditvækst[[#This Row],[Udlån/BNP (pct. af BNP)]]),IFERROR((Kreditvækst[[#This Row],[Udlån/BNP (pct. af BNP)]]/VLOOKUP(DATE(YEAR(Kreditvækst[[#This Row],[Dato]])-1,MONTH(Kreditvækst[[#This Row],[Dato]]),DAY(Kreditvækst[[#This Row],[Dato]])),Kreditvækst[[#All],[Dato]:[Udlån/BNP (pct. af BNP)]],2,FALSE)-1)*100,NA()),NA())</f>
        <v>5.5929017613620013</v>
      </c>
      <c r="F344" s="4">
        <f>IFERROR((Kreditvækst[[#This Row],[Udlån til erhverv (mia. kr.)]]/VLOOKUP(DATE(YEAR(Kreditvækst[[#This Row],[Dato]])-1,MONTH(Kreditvækst[[#This Row],[Dato]])+1,1)-1,Kreditvækst[[Dato]:[Udlån til erhverv (mia. kr.)]],3,FALSE)-1)*100,NA())</f>
        <v>14.403082267405253</v>
      </c>
      <c r="G344" s="4">
        <f>IFERROR((Kreditvækst[[#This Row],[Udlån til husholdninger (mia. kr.)]]/VLOOKUP(DATE(YEAR(Kreditvækst[[#This Row],[Dato]])-1,MONTH(Kreditvækst[[#This Row],[Dato]])+1,1)-1,Kreditvækst[[Dato]:[Udlån til husholdninger (mia. kr.)]],4,FALSE)-1)*100,NA())</f>
        <v>9.4490596972159899</v>
      </c>
    </row>
    <row r="345" spans="1:7" hidden="1" x14ac:dyDescent="0.25">
      <c r="A345" s="3">
        <v>39660</v>
      </c>
      <c r="B345" s="4"/>
      <c r="C345" s="4">
        <v>1057.9920207390001</v>
      </c>
      <c r="D345" s="4">
        <v>2163.7792009710001</v>
      </c>
      <c r="E345" s="4"/>
      <c r="F345" s="4">
        <f>IFERROR((Kreditvækst[[#This Row],[Udlån til erhverv (mia. kr.)]]/VLOOKUP(DATE(YEAR(Kreditvækst[[#This Row],[Dato]])-1,MONTH(Kreditvækst[[#This Row],[Dato]])+1,1)-1,Kreditvækst[[Dato]:[Udlån til erhverv (mia. kr.)]],3,FALSE)-1)*100,NA())</f>
        <v>14.084837785899285</v>
      </c>
      <c r="G345" s="4">
        <f>IFERROR((Kreditvækst[[#This Row],[Udlån til husholdninger (mia. kr.)]]/VLOOKUP(DATE(YEAR(Kreditvækst[[#This Row],[Dato]])-1,MONTH(Kreditvækst[[#This Row],[Dato]])+1,1)-1,Kreditvækst[[Dato]:[Udlån til husholdninger (mia. kr.)]],4,FALSE)-1)*100,NA())</f>
        <v>8.9929980778962637</v>
      </c>
    </row>
    <row r="346" spans="1:7" hidden="1" x14ac:dyDescent="0.25">
      <c r="A346" s="3">
        <v>39691</v>
      </c>
      <c r="B346" s="4"/>
      <c r="C346" s="4">
        <v>1069.752535176</v>
      </c>
      <c r="D346" s="4">
        <v>2167.6608677579998</v>
      </c>
      <c r="E346" s="4"/>
      <c r="F346" s="4">
        <f>IFERROR((Kreditvækst[[#This Row],[Udlån til erhverv (mia. kr.)]]/VLOOKUP(DATE(YEAR(Kreditvækst[[#This Row],[Dato]])-1,MONTH(Kreditvækst[[#This Row],[Dato]])+1,1)-1,Kreditvækst[[Dato]:[Udlån til erhverv (mia. kr.)]],3,FALSE)-1)*100,NA())</f>
        <v>13.721404420149952</v>
      </c>
      <c r="G346" s="4">
        <f>IFERROR((Kreditvækst[[#This Row],[Udlån til husholdninger (mia. kr.)]]/VLOOKUP(DATE(YEAR(Kreditvækst[[#This Row],[Dato]])-1,MONTH(Kreditvækst[[#This Row],[Dato]])+1,1)-1,Kreditvækst[[Dato]:[Udlån til husholdninger (mia. kr.)]],4,FALSE)-1)*100,NA())</f>
        <v>8.3687924917523091</v>
      </c>
    </row>
    <row r="347" spans="1:7" x14ac:dyDescent="0.25">
      <c r="A347" s="3">
        <v>39721</v>
      </c>
      <c r="B347" s="4">
        <v>238.52374915378783</v>
      </c>
      <c r="C347" s="4">
        <v>1080.6413692900001</v>
      </c>
      <c r="D347" s="4">
        <v>2191.6697551419998</v>
      </c>
      <c r="E347" s="4">
        <f>IF(ISNUMBER(Kreditvækst[[#This Row],[Udlån/BNP (pct. af BNP)]]),IFERROR((Kreditvækst[[#This Row],[Udlån/BNP (pct. af BNP)]]/VLOOKUP(DATE(YEAR(Kreditvækst[[#This Row],[Dato]])-1,MONTH(Kreditvækst[[#This Row],[Dato]]),DAY(Kreditvækst[[#This Row],[Dato]])),Kreditvækst[[#All],[Dato]:[Udlån/BNP (pct. af BNP)]],2,FALSE)-1)*100,NA()),NA())</f>
        <v>4.345539026112677</v>
      </c>
      <c r="F347" s="4">
        <f>IFERROR((Kreditvækst[[#This Row],[Udlån til erhverv (mia. kr.)]]/VLOOKUP(DATE(YEAR(Kreditvækst[[#This Row],[Dato]])-1,MONTH(Kreditvækst[[#This Row],[Dato]])+1,1)-1,Kreditvækst[[Dato]:[Udlån til erhverv (mia. kr.)]],3,FALSE)-1)*100,NA())</f>
        <v>12.72159296675679</v>
      </c>
      <c r="G347" s="4">
        <f>IFERROR((Kreditvækst[[#This Row],[Udlån til husholdninger (mia. kr.)]]/VLOOKUP(DATE(YEAR(Kreditvækst[[#This Row],[Dato]])-1,MONTH(Kreditvækst[[#This Row],[Dato]])+1,1)-1,Kreditvækst[[Dato]:[Udlån til husholdninger (mia. kr.)]],4,FALSE)-1)*100,NA())</f>
        <v>8.3953179696692803</v>
      </c>
    </row>
    <row r="348" spans="1:7" hidden="1" x14ac:dyDescent="0.25">
      <c r="A348" s="3">
        <v>39752</v>
      </c>
      <c r="B348" s="4"/>
      <c r="C348" s="4">
        <v>1092.4612782889999</v>
      </c>
      <c r="D348" s="4">
        <v>2190.279558531</v>
      </c>
      <c r="E348" s="4"/>
      <c r="F348" s="4">
        <f>IFERROR((Kreditvækst[[#This Row],[Udlån til erhverv (mia. kr.)]]/VLOOKUP(DATE(YEAR(Kreditvækst[[#This Row],[Dato]])-1,MONTH(Kreditvækst[[#This Row],[Dato]])+1,1)-1,Kreditvækst[[Dato]:[Udlån til erhverv (mia. kr.)]],3,FALSE)-1)*100,NA())</f>
        <v>13.653347251274429</v>
      </c>
      <c r="G348" s="4">
        <f>IFERROR((Kreditvækst[[#This Row],[Udlån til husholdninger (mia. kr.)]]/VLOOKUP(DATE(YEAR(Kreditvækst[[#This Row],[Dato]])-1,MONTH(Kreditvækst[[#This Row],[Dato]])+1,1)-1,Kreditvækst[[Dato]:[Udlån til husholdninger (mia. kr.)]],4,FALSE)-1)*100,NA())</f>
        <v>7.8418073026499835</v>
      </c>
    </row>
    <row r="349" spans="1:7" hidden="1" x14ac:dyDescent="0.25">
      <c r="A349" s="3">
        <v>39782</v>
      </c>
      <c r="B349" s="4"/>
      <c r="C349" s="4">
        <v>1111.961222554</v>
      </c>
      <c r="D349" s="4">
        <v>2192.1305817209995</v>
      </c>
      <c r="E349" s="4"/>
      <c r="F349" s="4">
        <f>IFERROR((Kreditvækst[[#This Row],[Udlån til erhverv (mia. kr.)]]/VLOOKUP(DATE(YEAR(Kreditvækst[[#This Row],[Dato]])-1,MONTH(Kreditvækst[[#This Row],[Dato]])+1,1)-1,Kreditvækst[[Dato]:[Udlån til erhverv (mia. kr.)]],3,FALSE)-1)*100,NA())</f>
        <v>12.997823049981472</v>
      </c>
      <c r="G349" s="4">
        <f>IFERROR((Kreditvækst[[#This Row],[Udlån til husholdninger (mia. kr.)]]/VLOOKUP(DATE(YEAR(Kreditvækst[[#This Row],[Dato]])-1,MONTH(Kreditvækst[[#This Row],[Dato]])+1,1)-1,Kreditvækst[[Dato]:[Udlån til husholdninger (mia. kr.)]],4,FALSE)-1)*100,NA())</f>
        <v>7.0591807570824727</v>
      </c>
    </row>
    <row r="350" spans="1:7" x14ac:dyDescent="0.25">
      <c r="A350" s="3">
        <v>39813</v>
      </c>
      <c r="B350" s="4">
        <v>240.33263506577174</v>
      </c>
      <c r="C350" s="4">
        <v>1122.3540215890002</v>
      </c>
      <c r="D350" s="4">
        <v>2193.7529308970002</v>
      </c>
      <c r="E350" s="4">
        <f>IF(ISNUMBER(Kreditvækst[[#This Row],[Udlån/BNP (pct. af BNP)]]),IFERROR((Kreditvækst[[#This Row],[Udlån/BNP (pct. af BNP)]]/VLOOKUP(DATE(YEAR(Kreditvækst[[#This Row],[Dato]])-1,MONTH(Kreditvækst[[#This Row],[Dato]]),DAY(Kreditvækst[[#This Row],[Dato]])),Kreditvækst[[#All],[Dato]:[Udlån/BNP (pct. af BNP)]],2,FALSE)-1)*100,NA()),NA())</f>
        <v>2.810216948406663</v>
      </c>
      <c r="F350" s="4">
        <f>IFERROR((Kreditvækst[[#This Row],[Udlån til erhverv (mia. kr.)]]/VLOOKUP(DATE(YEAR(Kreditvækst[[#This Row],[Dato]])-1,MONTH(Kreditvækst[[#This Row],[Dato]])+1,1)-1,Kreditvækst[[Dato]:[Udlån til erhverv (mia. kr.)]],3,FALSE)-1)*100,NA())</f>
        <v>10.815063143961346</v>
      </c>
      <c r="G350" s="4">
        <f>IFERROR((Kreditvækst[[#This Row],[Udlån til husholdninger (mia. kr.)]]/VLOOKUP(DATE(YEAR(Kreditvækst[[#This Row],[Dato]])-1,MONTH(Kreditvækst[[#This Row],[Dato]])+1,1)-1,Kreditvækst[[Dato]:[Udlån til husholdninger (mia. kr.)]],4,FALSE)-1)*100,NA())</f>
        <v>5.3609479332656473</v>
      </c>
    </row>
    <row r="351" spans="1:7" hidden="1" x14ac:dyDescent="0.25">
      <c r="A351" s="3">
        <v>39844</v>
      </c>
      <c r="B351" s="4"/>
      <c r="C351" s="4">
        <v>1107.1437174279999</v>
      </c>
      <c r="D351" s="4">
        <v>2196.9498831860001</v>
      </c>
      <c r="E351" s="4"/>
      <c r="F351" s="4">
        <f>IFERROR((Kreditvækst[[#This Row],[Udlån til erhverv (mia. kr.)]]/VLOOKUP(DATE(YEAR(Kreditvækst[[#This Row],[Dato]])-1,MONTH(Kreditvækst[[#This Row],[Dato]])+1,1)-1,Kreditvækst[[Dato]:[Udlån til erhverv (mia. kr.)]],3,FALSE)-1)*100,NA())</f>
        <v>9.698161055302279</v>
      </c>
      <c r="G351" s="4">
        <f>IFERROR((Kreditvækst[[#This Row],[Udlån til husholdninger (mia. kr.)]]/VLOOKUP(DATE(YEAR(Kreditvækst[[#This Row],[Dato]])-1,MONTH(Kreditvækst[[#This Row],[Dato]])+1,1)-1,Kreditvækst[[Dato]:[Udlån til husholdninger (mia. kr.)]],4,FALSE)-1)*100,NA())</f>
        <v>5.5107806357184375</v>
      </c>
    </row>
    <row r="352" spans="1:7" hidden="1" x14ac:dyDescent="0.25">
      <c r="A352" s="3">
        <v>39872</v>
      </c>
      <c r="B352" s="4"/>
      <c r="C352" s="4">
        <v>1099.273051679</v>
      </c>
      <c r="D352" s="4">
        <v>2198.4650196929997</v>
      </c>
      <c r="E352" s="4"/>
      <c r="F352" s="4">
        <f>IFERROR((Kreditvækst[[#This Row],[Udlån til erhverv (mia. kr.)]]/VLOOKUP(DATE(YEAR(Kreditvækst[[#This Row],[Dato]])-1,MONTH(Kreditvækst[[#This Row],[Dato]])+1,1)-1,Kreditvækst[[Dato]:[Udlån til erhverv (mia. kr.)]],3,FALSE)-1)*100,NA())</f>
        <v>7.762673333979575</v>
      </c>
      <c r="G352" s="4">
        <f>IFERROR((Kreditvækst[[#This Row],[Udlån til husholdninger (mia. kr.)]]/VLOOKUP(DATE(YEAR(Kreditvækst[[#This Row],[Dato]])-1,MONTH(Kreditvækst[[#This Row],[Dato]])+1,1)-1,Kreditvækst[[Dato]:[Udlån til husholdninger (mia. kr.)]],4,FALSE)-1)*100,NA())</f>
        <v>5.0911977373522932</v>
      </c>
    </row>
    <row r="353" spans="1:7" x14ac:dyDescent="0.25">
      <c r="A353" s="3">
        <v>39903</v>
      </c>
      <c r="B353" s="4">
        <v>245.44644114867032</v>
      </c>
      <c r="C353" s="4">
        <v>1098.9355214090001</v>
      </c>
      <c r="D353" s="4">
        <v>2210.816087484</v>
      </c>
      <c r="E353" s="4">
        <f>IF(ISNUMBER(Kreditvækst[[#This Row],[Udlån/BNP (pct. af BNP)]]),IFERROR((Kreditvækst[[#This Row],[Udlån/BNP (pct. af BNP)]]/VLOOKUP(DATE(YEAR(Kreditvækst[[#This Row],[Dato]])-1,MONTH(Kreditvækst[[#This Row],[Dato]]),DAY(Kreditvækst[[#This Row],[Dato]])),Kreditvækst[[#All],[Dato]:[Udlån/BNP (pct. af BNP)]],2,FALSE)-1)*100,NA()),NA())</f>
        <v>3.7425900701046677</v>
      </c>
      <c r="F353" s="4">
        <f>IFERROR((Kreditvækst[[#This Row],[Udlån til erhverv (mia. kr.)]]/VLOOKUP(DATE(YEAR(Kreditvækst[[#This Row],[Dato]])-1,MONTH(Kreditvækst[[#This Row],[Dato]])+1,1)-1,Kreditvækst[[Dato]:[Udlån til erhverv (mia. kr.)]],3,FALSE)-1)*100,NA())</f>
        <v>5.7218519718585714</v>
      </c>
      <c r="G353" s="4">
        <f>IFERROR((Kreditvækst[[#This Row],[Udlån til husholdninger (mia. kr.)]]/VLOOKUP(DATE(YEAR(Kreditvækst[[#This Row],[Dato]])-1,MONTH(Kreditvækst[[#This Row],[Dato]])+1,1)-1,Kreditvækst[[Dato]:[Udlån til husholdninger (mia. kr.)]],4,FALSE)-1)*100,NA())</f>
        <v>4.5037674656338345</v>
      </c>
    </row>
    <row r="354" spans="1:7" hidden="1" x14ac:dyDescent="0.25">
      <c r="A354" s="3">
        <v>39933</v>
      </c>
      <c r="B354" s="4"/>
      <c r="C354" s="4">
        <v>1097.2446270549999</v>
      </c>
      <c r="D354" s="4">
        <v>2209.2707615879999</v>
      </c>
      <c r="E354" s="4"/>
      <c r="F354" s="4">
        <f>IFERROR((Kreditvækst[[#This Row],[Udlån til erhverv (mia. kr.)]]/VLOOKUP(DATE(YEAR(Kreditvækst[[#This Row],[Dato]])-1,MONTH(Kreditvækst[[#This Row],[Dato]])+1,1)-1,Kreditvækst[[Dato]:[Udlån til erhverv (mia. kr.)]],3,FALSE)-1)*100,NA())</f>
        <v>5.583225087436805</v>
      </c>
      <c r="G354" s="4">
        <f>IFERROR((Kreditvækst[[#This Row],[Udlån til husholdninger (mia. kr.)]]/VLOOKUP(DATE(YEAR(Kreditvækst[[#This Row],[Dato]])-1,MONTH(Kreditvækst[[#This Row],[Dato]])+1,1)-1,Kreditvækst[[Dato]:[Udlån til husholdninger (mia. kr.)]],4,FALSE)-1)*100,NA())</f>
        <v>4.2816885636944413</v>
      </c>
    </row>
    <row r="355" spans="1:7" hidden="1" x14ac:dyDescent="0.25">
      <c r="A355" s="3">
        <v>39964</v>
      </c>
      <c r="B355" s="4"/>
      <c r="C355" s="4">
        <v>1082.2743921050001</v>
      </c>
      <c r="D355" s="4">
        <v>2211.1678784230003</v>
      </c>
      <c r="E355" s="4"/>
      <c r="F355" s="4">
        <f>IFERROR((Kreditvækst[[#This Row],[Udlån til erhverv (mia. kr.)]]/VLOOKUP(DATE(YEAR(Kreditvækst[[#This Row],[Dato]])-1,MONTH(Kreditvækst[[#This Row],[Dato]])+1,1)-1,Kreditvækst[[Dato]:[Udlån til erhverv (mia. kr.)]],3,FALSE)-1)*100,NA())</f>
        <v>2.0102434519917667</v>
      </c>
      <c r="G355" s="4">
        <f>IFERROR((Kreditvækst[[#This Row],[Udlån til husholdninger (mia. kr.)]]/VLOOKUP(DATE(YEAR(Kreditvækst[[#This Row],[Dato]])-1,MONTH(Kreditvækst[[#This Row],[Dato]])+1,1)-1,Kreditvækst[[Dato]:[Udlån til husholdninger (mia. kr.)]],4,FALSE)-1)*100,NA())</f>
        <v>3.9133422144588925</v>
      </c>
    </row>
    <row r="356" spans="1:7" x14ac:dyDescent="0.25">
      <c r="A356" s="3">
        <v>39994</v>
      </c>
      <c r="B356" s="4">
        <v>249.16158964440606</v>
      </c>
      <c r="C356" s="4">
        <v>1091.0099237740001</v>
      </c>
      <c r="D356" s="4">
        <v>2221.174085009</v>
      </c>
      <c r="E356" s="4">
        <f>IF(ISNUMBER(Kreditvækst[[#This Row],[Udlån/BNP (pct. af BNP)]]),IFERROR((Kreditvækst[[#This Row],[Udlån/BNP (pct. af BNP)]]/VLOOKUP(DATE(YEAR(Kreditvækst[[#This Row],[Dato]])-1,MONTH(Kreditvækst[[#This Row],[Dato]]),DAY(Kreditvækst[[#This Row],[Dato]])),Kreditvækst[[#All],[Dato]:[Udlån/BNP (pct. af BNP)]],2,FALSE)-1)*100,NA()),NA())</f>
        <v>4.7633113193819243</v>
      </c>
      <c r="F356" s="4">
        <f>IFERROR((Kreditvækst[[#This Row],[Udlån til erhverv (mia. kr.)]]/VLOOKUP(DATE(YEAR(Kreditvækst[[#This Row],[Dato]])-1,MONTH(Kreditvækst[[#This Row],[Dato]])+1,1)-1,Kreditvækst[[Dato]:[Udlån til erhverv (mia. kr.)]],3,FALSE)-1)*100,NA())</f>
        <v>1.6694799033550867</v>
      </c>
      <c r="G356" s="4">
        <f>IFERROR((Kreditvækst[[#This Row],[Udlån til husholdninger (mia. kr.)]]/VLOOKUP(DATE(YEAR(Kreditvækst[[#This Row],[Dato]])-1,MONTH(Kreditvækst[[#This Row],[Dato]])+1,1)-1,Kreditvækst[[Dato]:[Udlån til husholdninger (mia. kr.)]],4,FALSE)-1)*100,NA())</f>
        <v>2.9206908636134843</v>
      </c>
    </row>
    <row r="357" spans="1:7" hidden="1" x14ac:dyDescent="0.25">
      <c r="A357" s="3">
        <v>40025</v>
      </c>
      <c r="B357" s="4"/>
      <c r="C357" s="4">
        <v>1076.2137205650001</v>
      </c>
      <c r="D357" s="4">
        <v>2219.5152769410001</v>
      </c>
      <c r="E357" s="4"/>
      <c r="F357" s="4">
        <f>IFERROR((Kreditvækst[[#This Row],[Udlån til erhverv (mia. kr.)]]/VLOOKUP(DATE(YEAR(Kreditvækst[[#This Row],[Dato]])-1,MONTH(Kreditvækst[[#This Row],[Dato]])+1,1)-1,Kreditvækst[[Dato]:[Udlån til erhverv (mia. kr.)]],3,FALSE)-1)*100,NA())</f>
        <v>1.7222908555843741</v>
      </c>
      <c r="G357" s="4">
        <f>IFERROR((Kreditvækst[[#This Row],[Udlån til husholdninger (mia. kr.)]]/VLOOKUP(DATE(YEAR(Kreditvækst[[#This Row],[Dato]])-1,MONTH(Kreditvækst[[#This Row],[Dato]])+1,1)-1,Kreditvækst[[Dato]:[Udlån til husholdninger (mia. kr.)]],4,FALSE)-1)*100,NA())</f>
        <v>2.5758670729891575</v>
      </c>
    </row>
    <row r="358" spans="1:7" hidden="1" x14ac:dyDescent="0.25">
      <c r="A358" s="3">
        <v>40056</v>
      </c>
      <c r="B358" s="4"/>
      <c r="C358" s="4">
        <v>1076.1082695939999</v>
      </c>
      <c r="D358" s="4">
        <v>2221.4692566439999</v>
      </c>
      <c r="E358" s="4"/>
      <c r="F358" s="4">
        <f>IFERROR((Kreditvækst[[#This Row],[Udlån til erhverv (mia. kr.)]]/VLOOKUP(DATE(YEAR(Kreditvækst[[#This Row],[Dato]])-1,MONTH(Kreditvækst[[#This Row],[Dato]])+1,1)-1,Kreditvækst[[Dato]:[Udlån til erhverv (mia. kr.)]],3,FALSE)-1)*100,NA())</f>
        <v>0.59413127887135708</v>
      </c>
      <c r="G358" s="4">
        <f>IFERROR((Kreditvækst[[#This Row],[Udlån til husholdninger (mia. kr.)]]/VLOOKUP(DATE(YEAR(Kreditvækst[[#This Row],[Dato]])-1,MONTH(Kreditvækst[[#This Row],[Dato]])+1,1)-1,Kreditvækst[[Dato]:[Udlån til husholdninger (mia. kr.)]],4,FALSE)-1)*100,NA())</f>
        <v>2.4823250576855083</v>
      </c>
    </row>
    <row r="359" spans="1:7" x14ac:dyDescent="0.25">
      <c r="A359" s="3">
        <v>40086</v>
      </c>
      <c r="B359" s="4">
        <v>255.97292178979279</v>
      </c>
      <c r="C359" s="4">
        <v>1069.6730538209999</v>
      </c>
      <c r="D359" s="4">
        <v>2235.1156497530001</v>
      </c>
      <c r="E359" s="4">
        <f>IF(ISNUMBER(Kreditvækst[[#This Row],[Udlån/BNP (pct. af BNP)]]),IFERROR((Kreditvækst[[#This Row],[Udlån/BNP (pct. af BNP)]]/VLOOKUP(DATE(YEAR(Kreditvækst[[#This Row],[Dato]])-1,MONTH(Kreditvækst[[#This Row],[Dato]]),DAY(Kreditvækst[[#This Row],[Dato]])),Kreditvækst[[#All],[Dato]:[Udlån/BNP (pct. af BNP)]],2,FALSE)-1)*100,NA()),NA())</f>
        <v>7.3154864863182345</v>
      </c>
      <c r="F359" s="4">
        <f>IFERROR((Kreditvækst[[#This Row],[Udlån til erhverv (mia. kr.)]]/VLOOKUP(DATE(YEAR(Kreditvækst[[#This Row],[Dato]])-1,MONTH(Kreditvækst[[#This Row],[Dato]])+1,1)-1,Kreditvækst[[Dato]:[Udlån til erhverv (mia. kr.)]],3,FALSE)-1)*100,NA())</f>
        <v>-1.0149820079723981</v>
      </c>
      <c r="G359" s="4">
        <f>IFERROR((Kreditvækst[[#This Row],[Udlån til husholdninger (mia. kr.)]]/VLOOKUP(DATE(YEAR(Kreditvækst[[#This Row],[Dato]])-1,MONTH(Kreditvækst[[#This Row],[Dato]])+1,1)-1,Kreditvækst[[Dato]:[Udlån til husholdninger (mia. kr.)]],4,FALSE)-1)*100,NA())</f>
        <v>1.9823193941089556</v>
      </c>
    </row>
    <row r="360" spans="1:7" hidden="1" x14ac:dyDescent="0.25">
      <c r="A360" s="3">
        <v>40117</v>
      </c>
      <c r="B360" s="4"/>
      <c r="C360" s="4">
        <v>1065.953810257</v>
      </c>
      <c r="D360" s="4">
        <v>2234.3039459450001</v>
      </c>
      <c r="E360" s="4"/>
      <c r="F360" s="4">
        <f>IFERROR((Kreditvækst[[#This Row],[Udlån til erhverv (mia. kr.)]]/VLOOKUP(DATE(YEAR(Kreditvækst[[#This Row],[Dato]])-1,MONTH(Kreditvækst[[#This Row],[Dato]])+1,1)-1,Kreditvækst[[Dato]:[Udlån til erhverv (mia. kr.)]],3,FALSE)-1)*100,NA())</f>
        <v>-2.4263988627144406</v>
      </c>
      <c r="G360" s="4">
        <f>IFERROR((Kreditvækst[[#This Row],[Udlån til husholdninger (mia. kr.)]]/VLOOKUP(DATE(YEAR(Kreditvækst[[#This Row],[Dato]])-1,MONTH(Kreditvækst[[#This Row],[Dato]])+1,1)-1,Kreditvækst[[Dato]:[Udlån til husholdninger (mia. kr.)]],4,FALSE)-1)*100,NA())</f>
        <v>2.0099894208722269</v>
      </c>
    </row>
    <row r="361" spans="1:7" hidden="1" x14ac:dyDescent="0.25">
      <c r="A361" s="3">
        <v>40147</v>
      </c>
      <c r="B361" s="4"/>
      <c r="C361" s="4">
        <v>1076.7582748120001</v>
      </c>
      <c r="D361" s="4">
        <v>2239.3288273939997</v>
      </c>
      <c r="E361" s="4"/>
      <c r="F361" s="4">
        <f>IFERROR((Kreditvækst[[#This Row],[Udlån til erhverv (mia. kr.)]]/VLOOKUP(DATE(YEAR(Kreditvækst[[#This Row],[Dato]])-1,MONTH(Kreditvækst[[#This Row],[Dato]])+1,1)-1,Kreditvækst[[Dato]:[Udlån til erhverv (mia. kr.)]],3,FALSE)-1)*100,NA())</f>
        <v>-3.1658431092717598</v>
      </c>
      <c r="G361" s="4">
        <f>IFERROR((Kreditvækst[[#This Row],[Udlån til husholdninger (mia. kr.)]]/VLOOKUP(DATE(YEAR(Kreditvækst[[#This Row],[Dato]])-1,MONTH(Kreditvækst[[#This Row],[Dato]])+1,1)-1,Kreditvækst[[Dato]:[Udlån til husholdninger (mia. kr.)]],4,FALSE)-1)*100,NA())</f>
        <v>2.1530763754021409</v>
      </c>
    </row>
    <row r="362" spans="1:7" x14ac:dyDescent="0.25">
      <c r="A362" s="3">
        <v>40178</v>
      </c>
      <c r="B362" s="4">
        <v>260.53313360033133</v>
      </c>
      <c r="C362" s="4">
        <v>1077.6703703530002</v>
      </c>
      <c r="D362" s="4">
        <v>2259.1236989489998</v>
      </c>
      <c r="E362" s="4">
        <f>IF(ISNUMBER(Kreditvækst[[#This Row],[Udlån/BNP (pct. af BNP)]]),IFERROR((Kreditvækst[[#This Row],[Udlån/BNP (pct. af BNP)]]/VLOOKUP(DATE(YEAR(Kreditvækst[[#This Row],[Dato]])-1,MONTH(Kreditvækst[[#This Row],[Dato]]),DAY(Kreditvækst[[#This Row],[Dato]])),Kreditvækst[[#All],[Dato]:[Udlån/BNP (pct. af BNP)]],2,FALSE)-1)*100,NA()),NA())</f>
        <v>8.4052249204654714</v>
      </c>
      <c r="F362" s="4">
        <f>IFERROR((Kreditvækst[[#This Row],[Udlån til erhverv (mia. kr.)]]/VLOOKUP(DATE(YEAR(Kreditvækst[[#This Row],[Dato]])-1,MONTH(Kreditvækst[[#This Row],[Dato]])+1,1)-1,Kreditvækst[[Dato]:[Udlån til erhverv (mia. kr.)]],3,FALSE)-1)*100,NA())</f>
        <v>-3.9812439191635907</v>
      </c>
      <c r="G362" s="4">
        <f>IFERROR((Kreditvækst[[#This Row],[Udlån til husholdninger (mia. kr.)]]/VLOOKUP(DATE(YEAR(Kreditvækst[[#This Row],[Dato]])-1,MONTH(Kreditvækst[[#This Row],[Dato]])+1,1)-1,Kreditvækst[[Dato]:[Udlån til husholdninger (mia. kr.)]],4,FALSE)-1)*100,NA())</f>
        <v>2.9798600895895033</v>
      </c>
    </row>
    <row r="363" spans="1:7" hidden="1" x14ac:dyDescent="0.25">
      <c r="A363" s="3">
        <v>40209</v>
      </c>
      <c r="B363" s="4"/>
      <c r="C363" s="4">
        <v>1070.1753828800001</v>
      </c>
      <c r="D363" s="4">
        <v>2253.432464604</v>
      </c>
      <c r="E363" s="4"/>
      <c r="F363" s="4">
        <f>IFERROR((Kreditvækst[[#This Row],[Udlån til erhverv (mia. kr.)]]/VLOOKUP(DATE(YEAR(Kreditvækst[[#This Row],[Dato]])-1,MONTH(Kreditvækst[[#This Row],[Dato]])+1,1)-1,Kreditvækst[[Dato]:[Udlån til erhverv (mia. kr.)]],3,FALSE)-1)*100,NA())</f>
        <v>-3.3390727839634704</v>
      </c>
      <c r="G363" s="4">
        <f>IFERROR((Kreditvækst[[#This Row],[Udlån til husholdninger (mia. kr.)]]/VLOOKUP(DATE(YEAR(Kreditvækst[[#This Row],[Dato]])-1,MONTH(Kreditvækst[[#This Row],[Dato]])+1,1)-1,Kreditvækst[[Dato]:[Udlån til husholdninger (mia. kr.)]],4,FALSE)-1)*100,NA())</f>
        <v>2.5709544787653194</v>
      </c>
    </row>
    <row r="364" spans="1:7" hidden="1" x14ac:dyDescent="0.25">
      <c r="A364" s="3">
        <v>40237</v>
      </c>
      <c r="B364" s="4"/>
      <c r="C364" s="4">
        <v>1084.422957254</v>
      </c>
      <c r="D364" s="4">
        <v>2253.525462003</v>
      </c>
      <c r="E364" s="4"/>
      <c r="F364" s="4">
        <f>IFERROR((Kreditvækst[[#This Row],[Udlån til erhverv (mia. kr.)]]/VLOOKUP(DATE(YEAR(Kreditvækst[[#This Row],[Dato]])-1,MONTH(Kreditvækst[[#This Row],[Dato]])+1,1)-1,Kreditvækst[[Dato]:[Udlån til erhverv (mia. kr.)]],3,FALSE)-1)*100,NA())</f>
        <v>-1.3509013436032391</v>
      </c>
      <c r="G364" s="4">
        <f>IFERROR((Kreditvækst[[#This Row],[Udlån til husholdninger (mia. kr.)]]/VLOOKUP(DATE(YEAR(Kreditvækst[[#This Row],[Dato]])-1,MONTH(Kreditvækst[[#This Row],[Dato]])+1,1)-1,Kreditvækst[[Dato]:[Udlån til husholdninger (mia. kr.)]],4,FALSE)-1)*100,NA())</f>
        <v>2.5044948096417441</v>
      </c>
    </row>
    <row r="365" spans="1:7" x14ac:dyDescent="0.25">
      <c r="A365" s="3">
        <v>40268</v>
      </c>
      <c r="B365" s="4">
        <v>261.69231859676199</v>
      </c>
      <c r="C365" s="4">
        <v>1084.51135191</v>
      </c>
      <c r="D365" s="4">
        <v>2263.5904719199998</v>
      </c>
      <c r="E365" s="4">
        <f>IF(ISNUMBER(Kreditvækst[[#This Row],[Udlån/BNP (pct. af BNP)]]),IFERROR((Kreditvækst[[#This Row],[Udlån/BNP (pct. af BNP)]]/VLOOKUP(DATE(YEAR(Kreditvækst[[#This Row],[Dato]])-1,MONTH(Kreditvækst[[#This Row],[Dato]]),DAY(Kreditvækst[[#This Row],[Dato]])),Kreditvækst[[#All],[Dato]:[Udlån/BNP (pct. af BNP)]],2,FALSE)-1)*100,NA()),NA())</f>
        <v>6.618909352306046</v>
      </c>
      <c r="F365" s="4">
        <f>IFERROR((Kreditvækst[[#This Row],[Udlån til erhverv (mia. kr.)]]/VLOOKUP(DATE(YEAR(Kreditvækst[[#This Row],[Dato]])-1,MONTH(Kreditvækst[[#This Row],[Dato]])+1,1)-1,Kreditvækst[[Dato]:[Udlån til erhverv (mia. kr.)]],3,FALSE)-1)*100,NA())</f>
        <v>-1.3125583091996296</v>
      </c>
      <c r="G365" s="4">
        <f>IFERROR((Kreditvækst[[#This Row],[Udlån til husholdninger (mia. kr.)]]/VLOOKUP(DATE(YEAR(Kreditvækst[[#This Row],[Dato]])-1,MONTH(Kreditvækst[[#This Row],[Dato]])+1,1)-1,Kreditvækst[[Dato]:[Udlån til husholdninger (mia. kr.)]],4,FALSE)-1)*100,NA())</f>
        <v>2.3870997110419623</v>
      </c>
    </row>
    <row r="366" spans="1:7" hidden="1" x14ac:dyDescent="0.25">
      <c r="A366" s="3">
        <v>40298</v>
      </c>
      <c r="B366" s="4"/>
      <c r="C366" s="4">
        <v>1084.4570840010001</v>
      </c>
      <c r="D366" s="4">
        <v>2255.9370209570002</v>
      </c>
      <c r="E366" s="4"/>
      <c r="F366" s="4">
        <f>IFERROR((Kreditvækst[[#This Row],[Udlån til erhverv (mia. kr.)]]/VLOOKUP(DATE(YEAR(Kreditvækst[[#This Row],[Dato]])-1,MONTH(Kreditvækst[[#This Row],[Dato]])+1,1)-1,Kreditvækst[[Dato]:[Udlån til erhverv (mia. kr.)]],3,FALSE)-1)*100,NA())</f>
        <v>-1.1654231644151691</v>
      </c>
      <c r="G366" s="4">
        <f>IFERROR((Kreditvækst[[#This Row],[Udlån til husholdninger (mia. kr.)]]/VLOOKUP(DATE(YEAR(Kreditvækst[[#This Row],[Dato]])-1,MONTH(Kreditvækst[[#This Row],[Dato]])+1,1)-1,Kreditvækst[[Dato]:[Udlån til husholdninger (mia. kr.)]],4,FALSE)-1)*100,NA())</f>
        <v>2.1122924442025903</v>
      </c>
    </row>
    <row r="367" spans="1:7" hidden="1" x14ac:dyDescent="0.25">
      <c r="A367" s="3">
        <v>40329</v>
      </c>
      <c r="B367" s="4"/>
      <c r="C367" s="4">
        <v>1084.707725518</v>
      </c>
      <c r="D367" s="4">
        <v>2260.125331108</v>
      </c>
      <c r="E367" s="4"/>
      <c r="F367" s="4">
        <f>IFERROR((Kreditvækst[[#This Row],[Udlån til erhverv (mia. kr.)]]/VLOOKUP(DATE(YEAR(Kreditvækst[[#This Row],[Dato]])-1,MONTH(Kreditvækst[[#This Row],[Dato]])+1,1)-1,Kreditvækst[[Dato]:[Udlån til erhverv (mia. kr.)]],3,FALSE)-1)*100,NA())</f>
        <v>0.22483516479283594</v>
      </c>
      <c r="G367" s="4">
        <f>IFERROR((Kreditvækst[[#This Row],[Udlån til husholdninger (mia. kr.)]]/VLOOKUP(DATE(YEAR(Kreditvækst[[#This Row],[Dato]])-1,MONTH(Kreditvækst[[#This Row],[Dato]])+1,1)-1,Kreditvækst[[Dato]:[Udlån til husholdninger (mia. kr.)]],4,FALSE)-1)*100,NA())</f>
        <v>2.2140993075530746</v>
      </c>
    </row>
    <row r="368" spans="1:7" x14ac:dyDescent="0.25">
      <c r="A368" s="3">
        <v>40359</v>
      </c>
      <c r="B368" s="4">
        <v>257.7482647016285</v>
      </c>
      <c r="C368" s="4">
        <v>1090.7487736520002</v>
      </c>
      <c r="D368" s="4">
        <v>2275.0515738939998</v>
      </c>
      <c r="E368" s="4">
        <f>IF(ISNUMBER(Kreditvækst[[#This Row],[Udlån/BNP (pct. af BNP)]]),IFERROR((Kreditvækst[[#This Row],[Udlån/BNP (pct. af BNP)]]/VLOOKUP(DATE(YEAR(Kreditvækst[[#This Row],[Dato]])-1,MONTH(Kreditvækst[[#This Row],[Dato]]),DAY(Kreditvækst[[#This Row],[Dato]])),Kreditvækst[[#All],[Dato]:[Udlån/BNP (pct. af BNP)]],2,FALSE)-1)*100,NA()),NA())</f>
        <v>3.4462274339624344</v>
      </c>
      <c r="F368" s="4">
        <f>IFERROR((Kreditvækst[[#This Row],[Udlån til erhverv (mia. kr.)]]/VLOOKUP(DATE(YEAR(Kreditvækst[[#This Row],[Dato]])-1,MONTH(Kreditvækst[[#This Row],[Dato]])+1,1)-1,Kreditvækst[[Dato]:[Udlån til erhverv (mia. kr.)]],3,FALSE)-1)*100,NA())</f>
        <v>-2.393654872510087E-2</v>
      </c>
      <c r="G368" s="4">
        <f>IFERROR((Kreditvækst[[#This Row],[Udlån til husholdninger (mia. kr.)]]/VLOOKUP(DATE(YEAR(Kreditvækst[[#This Row],[Dato]])-1,MONTH(Kreditvækst[[#This Row],[Dato]])+1,1)-1,Kreditvækst[[Dato]:[Udlån til husholdninger (mia. kr.)]],4,FALSE)-1)*100,NA())</f>
        <v>2.4256310772138967</v>
      </c>
    </row>
    <row r="369" spans="1:7" hidden="1" x14ac:dyDescent="0.25">
      <c r="A369" s="3">
        <v>40390</v>
      </c>
      <c r="B369" s="4"/>
      <c r="C369" s="4">
        <v>1071.156260747</v>
      </c>
      <c r="D369" s="4">
        <v>2274.4537198039998</v>
      </c>
      <c r="E369" s="4"/>
      <c r="F369" s="4">
        <f>IFERROR((Kreditvækst[[#This Row],[Udlån til erhverv (mia. kr.)]]/VLOOKUP(DATE(YEAR(Kreditvækst[[#This Row],[Dato]])-1,MONTH(Kreditvækst[[#This Row],[Dato]])+1,1)-1,Kreditvækst[[Dato]:[Udlån til erhverv (mia. kr.)]],3,FALSE)-1)*100,NA())</f>
        <v>-0.46993080661943409</v>
      </c>
      <c r="G369" s="4">
        <f>IFERROR((Kreditvækst[[#This Row],[Udlån til husholdninger (mia. kr.)]]/VLOOKUP(DATE(YEAR(Kreditvækst[[#This Row],[Dato]])-1,MONTH(Kreditvækst[[#This Row],[Dato]])+1,1)-1,Kreditvækst[[Dato]:[Udlån til husholdninger (mia. kr.)]],4,FALSE)-1)*100,NA())</f>
        <v>2.4752450876894816</v>
      </c>
    </row>
    <row r="370" spans="1:7" hidden="1" x14ac:dyDescent="0.25">
      <c r="A370" s="3">
        <v>40421</v>
      </c>
      <c r="B370" s="4"/>
      <c r="C370" s="4">
        <v>1078.4714689699999</v>
      </c>
      <c r="D370" s="4">
        <v>2281.065360049</v>
      </c>
      <c r="E370" s="4"/>
      <c r="F370" s="4">
        <f>IFERROR((Kreditvækst[[#This Row],[Udlån til erhverv (mia. kr.)]]/VLOOKUP(DATE(YEAR(Kreditvækst[[#This Row],[Dato]])-1,MONTH(Kreditvækst[[#This Row],[Dato]])+1,1)-1,Kreditvækst[[Dato]:[Udlån til erhverv (mia. kr.)]],3,FALSE)-1)*100,NA())</f>
        <v>0.21960609752507132</v>
      </c>
      <c r="G370" s="4">
        <f>IFERROR((Kreditvækst[[#This Row],[Udlån til husholdninger (mia. kr.)]]/VLOOKUP(DATE(YEAR(Kreditvækst[[#This Row],[Dato]])-1,MONTH(Kreditvækst[[#This Row],[Dato]])+1,1)-1,Kreditvækst[[Dato]:[Udlån til husholdninger (mia. kr.)]],4,FALSE)-1)*100,NA())</f>
        <v>2.682733655969316</v>
      </c>
    </row>
    <row r="371" spans="1:7" x14ac:dyDescent="0.25">
      <c r="A371" s="3">
        <v>40451</v>
      </c>
      <c r="B371" s="4">
        <v>253.15567939185496</v>
      </c>
      <c r="C371" s="4">
        <v>1072.3906533680001</v>
      </c>
      <c r="D371" s="4">
        <v>2289.281099414</v>
      </c>
      <c r="E371" s="4">
        <f>IF(ISNUMBER(Kreditvækst[[#This Row],[Udlån/BNP (pct. af BNP)]]),IFERROR((Kreditvækst[[#This Row],[Udlån/BNP (pct. af BNP)]]/VLOOKUP(DATE(YEAR(Kreditvækst[[#This Row],[Dato]])-1,MONTH(Kreditvækst[[#This Row],[Dato]]),DAY(Kreditvækst[[#This Row],[Dato]])),Kreditvækst[[#All],[Dato]:[Udlån/BNP (pct. af BNP)]],2,FALSE)-1)*100,NA()),NA())</f>
        <v>-1.1006017270261848</v>
      </c>
      <c r="F371" s="4">
        <f>IFERROR((Kreditvækst[[#This Row],[Udlån til erhverv (mia. kr.)]]/VLOOKUP(DATE(YEAR(Kreditvækst[[#This Row],[Dato]])-1,MONTH(Kreditvækst[[#This Row],[Dato]])+1,1)-1,Kreditvækst[[Dato]:[Udlån til erhverv (mia. kr.)]],3,FALSE)-1)*100,NA())</f>
        <v>0.25405889559362294</v>
      </c>
      <c r="G371" s="4">
        <f>IFERROR((Kreditvækst[[#This Row],[Udlån til husholdninger (mia. kr.)]]/VLOOKUP(DATE(YEAR(Kreditvækst[[#This Row],[Dato]])-1,MONTH(Kreditvækst[[#This Row],[Dato]])+1,1)-1,Kreditvækst[[Dato]:[Udlån til husholdninger (mia. kr.)]],4,FALSE)-1)*100,NA())</f>
        <v>2.4233846542565107</v>
      </c>
    </row>
    <row r="372" spans="1:7" hidden="1" x14ac:dyDescent="0.25">
      <c r="A372" s="3">
        <v>40482</v>
      </c>
      <c r="B372" s="4"/>
      <c r="C372" s="4">
        <v>1063.169834001</v>
      </c>
      <c r="D372" s="4">
        <v>2287.7333249439998</v>
      </c>
      <c r="E372" s="4"/>
      <c r="F372" s="4">
        <f>IFERROR((Kreditvækst[[#This Row],[Udlån til erhverv (mia. kr.)]]/VLOOKUP(DATE(YEAR(Kreditvækst[[#This Row],[Dato]])-1,MONTH(Kreditvækst[[#This Row],[Dato]])+1,1)-1,Kreditvækst[[Dato]:[Udlån til erhverv (mia. kr.)]],3,FALSE)-1)*100,NA())</f>
        <v>-0.26117231621215486</v>
      </c>
      <c r="G372" s="4">
        <f>IFERROR((Kreditvækst[[#This Row],[Udlån til husholdninger (mia. kr.)]]/VLOOKUP(DATE(YEAR(Kreditvækst[[#This Row],[Dato]])-1,MONTH(Kreditvækst[[#This Row],[Dato]])+1,1)-1,Kreditvækst[[Dato]:[Udlån til husholdninger (mia. kr.)]],4,FALSE)-1)*100,NA())</f>
        <v>2.3913209792234325</v>
      </c>
    </row>
    <row r="373" spans="1:7" hidden="1" x14ac:dyDescent="0.25">
      <c r="A373" s="3">
        <v>40512</v>
      </c>
      <c r="B373" s="4"/>
      <c r="C373" s="4">
        <v>1066.611651144</v>
      </c>
      <c r="D373" s="4">
        <v>2288.5894578179996</v>
      </c>
      <c r="E373" s="4"/>
      <c r="F373" s="4">
        <f>IFERROR((Kreditvækst[[#This Row],[Udlån til erhverv (mia. kr.)]]/VLOOKUP(DATE(YEAR(Kreditvækst[[#This Row],[Dato]])-1,MONTH(Kreditvækst[[#This Row],[Dato]])+1,1)-1,Kreditvækst[[Dato]:[Udlån til erhverv (mia. kr.)]],3,FALSE)-1)*100,NA())</f>
        <v>-0.94233068882351168</v>
      </c>
      <c r="G373" s="4">
        <f>IFERROR((Kreditvækst[[#This Row],[Udlån til husholdninger (mia. kr.)]]/VLOOKUP(DATE(YEAR(Kreditvækst[[#This Row],[Dato]])-1,MONTH(Kreditvækst[[#This Row],[Dato]])+1,1)-1,Kreditvækst[[Dato]:[Udlån til husholdninger (mia. kr.)]],4,FALSE)-1)*100,NA())</f>
        <v>2.1997944125663027</v>
      </c>
    </row>
    <row r="374" spans="1:7" x14ac:dyDescent="0.25">
      <c r="A374" s="3">
        <v>40543</v>
      </c>
      <c r="B374" s="4">
        <v>248.75976006711741</v>
      </c>
      <c r="C374" s="4">
        <v>1071.9693674929999</v>
      </c>
      <c r="D374" s="4">
        <v>2296.1580314860003</v>
      </c>
      <c r="E374" s="4">
        <f>IF(ISNUMBER(Kreditvækst[[#This Row],[Udlån/BNP (pct. af BNP)]]),IFERROR((Kreditvækst[[#This Row],[Udlån/BNP (pct. af BNP)]]/VLOOKUP(DATE(YEAR(Kreditvækst[[#This Row],[Dato]])-1,MONTH(Kreditvækst[[#This Row],[Dato]]),DAY(Kreditvækst[[#This Row],[Dato]])),Kreditvækst[[#All],[Dato]:[Udlån/BNP (pct. af BNP)]],2,FALSE)-1)*100,NA()),NA())</f>
        <v>-4.5189544111017943</v>
      </c>
      <c r="F374" s="4">
        <f>IFERROR((Kreditvækst[[#This Row],[Udlån til erhverv (mia. kr.)]]/VLOOKUP(DATE(YEAR(Kreditvækst[[#This Row],[Dato]])-1,MONTH(Kreditvækst[[#This Row],[Dato]])+1,1)-1,Kreditvækst[[Dato]:[Udlån til erhverv (mia. kr.)]],3,FALSE)-1)*100,NA())</f>
        <v>-0.52901174763975156</v>
      </c>
      <c r="G374" s="4">
        <f>IFERROR((Kreditvækst[[#This Row],[Udlån til husholdninger (mia. kr.)]]/VLOOKUP(DATE(YEAR(Kreditvækst[[#This Row],[Dato]])-1,MONTH(Kreditvækst[[#This Row],[Dato]])+1,1)-1,Kreditvækst[[Dato]:[Udlån til husholdninger (mia. kr.)]],4,FALSE)-1)*100,NA())</f>
        <v>1.6393229177414925</v>
      </c>
    </row>
    <row r="375" spans="1:7" hidden="1" x14ac:dyDescent="0.25">
      <c r="A375" s="3">
        <v>40574</v>
      </c>
      <c r="B375" s="4"/>
      <c r="C375" s="4">
        <v>1065.530540081</v>
      </c>
      <c r="D375" s="4">
        <v>2289.9591789840001</v>
      </c>
      <c r="E375" s="4"/>
      <c r="F375" s="4">
        <f>IFERROR((Kreditvækst[[#This Row],[Udlån til erhverv (mia. kr.)]]/VLOOKUP(DATE(YEAR(Kreditvækst[[#This Row],[Dato]])-1,MONTH(Kreditvækst[[#This Row],[Dato]])+1,1)-1,Kreditvækst[[Dato]:[Udlån til erhverv (mia. kr.)]],3,FALSE)-1)*100,NA())</f>
        <v>-0.43402631692949223</v>
      </c>
      <c r="G375" s="4">
        <f>IFERROR((Kreditvækst[[#This Row],[Udlån til husholdninger (mia. kr.)]]/VLOOKUP(DATE(YEAR(Kreditvækst[[#This Row],[Dato]])-1,MONTH(Kreditvækst[[#This Row],[Dato]])+1,1)-1,Kreditvækst[[Dato]:[Udlån til husholdninger (mia. kr.)]],4,FALSE)-1)*100,NA())</f>
        <v>1.6209367244746309</v>
      </c>
    </row>
    <row r="376" spans="1:7" hidden="1" x14ac:dyDescent="0.25">
      <c r="A376" s="3">
        <v>40602</v>
      </c>
      <c r="B376" s="4"/>
      <c r="C376" s="4">
        <v>1063.74053009</v>
      </c>
      <c r="D376" s="4">
        <v>2289.8773339250001</v>
      </c>
      <c r="E376" s="4"/>
      <c r="F376" s="4">
        <f>IFERROR((Kreditvækst[[#This Row],[Udlån til erhverv (mia. kr.)]]/VLOOKUP(DATE(YEAR(Kreditvækst[[#This Row],[Dato]])-1,MONTH(Kreditvækst[[#This Row],[Dato]])+1,1)-1,Kreditvækst[[Dato]:[Udlån til erhverv (mia. kr.)]],3,FALSE)-1)*100,NA())</f>
        <v>-1.9072288193135001</v>
      </c>
      <c r="G376" s="4">
        <f>IFERROR((Kreditvækst[[#This Row],[Udlån til husholdninger (mia. kr.)]]/VLOOKUP(DATE(YEAR(Kreditvækst[[#This Row],[Dato]])-1,MONTH(Kreditvækst[[#This Row],[Dato]])+1,1)-1,Kreditvækst[[Dato]:[Udlån til husholdninger (mia. kr.)]],4,FALSE)-1)*100,NA())</f>
        <v>1.6131112132937497</v>
      </c>
    </row>
    <row r="377" spans="1:7" x14ac:dyDescent="0.25">
      <c r="A377" s="3">
        <v>40633</v>
      </c>
      <c r="B377" s="4">
        <v>247.75288791884185</v>
      </c>
      <c r="C377" s="4">
        <v>1068.122996779</v>
      </c>
      <c r="D377" s="4">
        <v>2293.099514342</v>
      </c>
      <c r="E377" s="4">
        <f>IF(ISNUMBER(Kreditvækst[[#This Row],[Udlån/BNP (pct. af BNP)]]),IFERROR((Kreditvækst[[#This Row],[Udlån/BNP (pct. af BNP)]]/VLOOKUP(DATE(YEAR(Kreditvækst[[#This Row],[Dato]])-1,MONTH(Kreditvækst[[#This Row],[Dato]]),DAY(Kreditvækst[[#This Row],[Dato]])),Kreditvækst[[#All],[Dato]:[Udlån/BNP (pct. af BNP)]],2,FALSE)-1)*100,NA()),NA())</f>
        <v>-5.3266487731339236</v>
      </c>
      <c r="F377" s="4">
        <f>IFERROR((Kreditvækst[[#This Row],[Udlån til erhverv (mia. kr.)]]/VLOOKUP(DATE(YEAR(Kreditvækst[[#This Row],[Dato]])-1,MONTH(Kreditvækst[[#This Row],[Dato]])+1,1)-1,Kreditvækst[[Dato]:[Udlån til erhverv (mia. kr.)]],3,FALSE)-1)*100,NA())</f>
        <v>-1.5111280395670779</v>
      </c>
      <c r="G377" s="4">
        <f>IFERROR((Kreditvækst[[#This Row],[Udlån til husholdninger (mia. kr.)]]/VLOOKUP(DATE(YEAR(Kreditvækst[[#This Row],[Dato]])-1,MONTH(Kreditvækst[[#This Row],[Dato]])+1,1)-1,Kreditvækst[[Dato]:[Udlån til husholdninger (mia. kr.)]],4,FALSE)-1)*100,NA())</f>
        <v>1.3036387450849451</v>
      </c>
    </row>
    <row r="378" spans="1:7" hidden="1" x14ac:dyDescent="0.25">
      <c r="A378" s="3">
        <v>40663</v>
      </c>
      <c r="B378" s="4"/>
      <c r="C378" s="4">
        <v>1062.972887399</v>
      </c>
      <c r="D378" s="4">
        <v>2290.5548488260001</v>
      </c>
      <c r="E378" s="4"/>
      <c r="F378" s="4">
        <f>IFERROR((Kreditvækst[[#This Row],[Udlån til erhverv (mia. kr.)]]/VLOOKUP(DATE(YEAR(Kreditvækst[[#This Row],[Dato]])-1,MONTH(Kreditvækst[[#This Row],[Dato]])+1,1)-1,Kreditvækst[[Dato]:[Udlån til erhverv (mia. kr.)]],3,FALSE)-1)*100,NA())</f>
        <v>-1.9811015962693745</v>
      </c>
      <c r="G378" s="4">
        <f>IFERROR((Kreditvækst[[#This Row],[Udlån til husholdninger (mia. kr.)]]/VLOOKUP(DATE(YEAR(Kreditvækst[[#This Row],[Dato]])-1,MONTH(Kreditvækst[[#This Row],[Dato]])+1,1)-1,Kreditvækst[[Dato]:[Udlån til husholdninger (mia. kr.)]],4,FALSE)-1)*100,NA())</f>
        <v>1.5345210237435847</v>
      </c>
    </row>
    <row r="379" spans="1:7" hidden="1" x14ac:dyDescent="0.25">
      <c r="A379" s="3">
        <v>40694</v>
      </c>
      <c r="B379" s="4"/>
      <c r="C379" s="4">
        <v>1050.84360984</v>
      </c>
      <c r="D379" s="4">
        <v>2289.2118520610002</v>
      </c>
      <c r="E379" s="4"/>
      <c r="F379" s="4">
        <f>IFERROR((Kreditvækst[[#This Row],[Udlån til erhverv (mia. kr.)]]/VLOOKUP(DATE(YEAR(Kreditvækst[[#This Row],[Dato]])-1,MONTH(Kreditvækst[[#This Row],[Dato]])+1,1)-1,Kreditvækst[[Dato]:[Udlån til erhverv (mia. kr.)]],3,FALSE)-1)*100,NA())</f>
        <v>-3.1219576371900759</v>
      </c>
      <c r="G379" s="4">
        <f>IFERROR((Kreditvækst[[#This Row],[Udlån til husholdninger (mia. kr.)]]/VLOOKUP(DATE(YEAR(Kreditvækst[[#This Row],[Dato]])-1,MONTH(Kreditvækst[[#This Row],[Dato]])+1,1)-1,Kreditvækst[[Dato]:[Udlån til husholdninger (mia. kr.)]],4,FALSE)-1)*100,NA())</f>
        <v>1.2869428324464138</v>
      </c>
    </row>
    <row r="380" spans="1:7" x14ac:dyDescent="0.25">
      <c r="A380" s="3">
        <v>40724</v>
      </c>
      <c r="B380" s="4">
        <v>248.00746996661127</v>
      </c>
      <c r="C380" s="4">
        <v>1053.1227721980001</v>
      </c>
      <c r="D380" s="4">
        <v>2296.3523296439998</v>
      </c>
      <c r="E380" s="4">
        <f>IF(ISNUMBER(Kreditvækst[[#This Row],[Udlån/BNP (pct. af BNP)]]),IFERROR((Kreditvækst[[#This Row],[Udlån/BNP (pct. af BNP)]]/VLOOKUP(DATE(YEAR(Kreditvækst[[#This Row],[Dato]])-1,MONTH(Kreditvækst[[#This Row],[Dato]]),DAY(Kreditvækst[[#This Row],[Dato]])),Kreditvækst[[#All],[Dato]:[Udlån/BNP (pct. af BNP)]],2,FALSE)-1)*100,NA()),NA())</f>
        <v>-3.7791892590599008</v>
      </c>
      <c r="F380" s="4">
        <f>IFERROR((Kreditvækst[[#This Row],[Udlån til erhverv (mia. kr.)]]/VLOOKUP(DATE(YEAR(Kreditvækst[[#This Row],[Dato]])-1,MONTH(Kreditvækst[[#This Row],[Dato]])+1,1)-1,Kreditvækst[[Dato]:[Udlån til erhverv (mia. kr.)]],3,FALSE)-1)*100,NA())</f>
        <v>-3.4495570715172286</v>
      </c>
      <c r="G380" s="4">
        <f>IFERROR((Kreditvækst[[#This Row],[Udlån til husholdninger (mia. kr.)]]/VLOOKUP(DATE(YEAR(Kreditvækst[[#This Row],[Dato]])-1,MONTH(Kreditvækst[[#This Row],[Dato]])+1,1)-1,Kreditvækst[[Dato]:[Udlån til husholdninger (mia. kr.)]],4,FALSE)-1)*100,NA())</f>
        <v>0.93627573081964677</v>
      </c>
    </row>
    <row r="381" spans="1:7" hidden="1" x14ac:dyDescent="0.25">
      <c r="A381" s="3">
        <v>40755</v>
      </c>
      <c r="B381" s="4"/>
      <c r="C381" s="4">
        <v>1039.493190181</v>
      </c>
      <c r="D381" s="4">
        <v>2296.1226510389997</v>
      </c>
      <c r="E381" s="4"/>
      <c r="F381" s="4">
        <f>IFERROR((Kreditvækst[[#This Row],[Udlån til erhverv (mia. kr.)]]/VLOOKUP(DATE(YEAR(Kreditvækst[[#This Row],[Dato]])-1,MONTH(Kreditvækst[[#This Row],[Dato]])+1,1)-1,Kreditvækst[[Dato]:[Udlån til erhverv (mia. kr.)]],3,FALSE)-1)*100,NA())</f>
        <v>-2.9559711991898219</v>
      </c>
      <c r="G381" s="4">
        <f>IFERROR((Kreditvækst[[#This Row],[Udlån til husholdninger (mia. kr.)]]/VLOOKUP(DATE(YEAR(Kreditvækst[[#This Row],[Dato]])-1,MONTH(Kreditvækst[[#This Row],[Dato]])+1,1)-1,Kreditvækst[[Dato]:[Udlån til husholdninger (mia. kr.)]],4,FALSE)-1)*100,NA())</f>
        <v>0.95270926140749168</v>
      </c>
    </row>
    <row r="382" spans="1:7" hidden="1" x14ac:dyDescent="0.25">
      <c r="A382" s="3">
        <v>40786</v>
      </c>
      <c r="B382" s="4"/>
      <c r="C382" s="4">
        <v>1038.702810945</v>
      </c>
      <c r="D382" s="4">
        <v>2300.6448806910003</v>
      </c>
      <c r="E382" s="4"/>
      <c r="F382" s="4">
        <f>IFERROR((Kreditvækst[[#This Row],[Udlån til erhverv (mia. kr.)]]/VLOOKUP(DATE(YEAR(Kreditvækst[[#This Row],[Dato]])-1,MONTH(Kreditvækst[[#This Row],[Dato]])+1,1)-1,Kreditvækst[[Dato]:[Udlån til erhverv (mia. kr.)]],3,FALSE)-1)*100,NA())</f>
        <v>-3.6875020961825933</v>
      </c>
      <c r="G382" s="4">
        <f>IFERROR((Kreditvækst[[#This Row],[Udlån til husholdninger (mia. kr.)]]/VLOOKUP(DATE(YEAR(Kreditvækst[[#This Row],[Dato]])-1,MONTH(Kreditvækst[[#This Row],[Dato]])+1,1)-1,Kreditvækst[[Dato]:[Udlån til husholdninger (mia. kr.)]],4,FALSE)-1)*100,NA())</f>
        <v>0.85834983008026278</v>
      </c>
    </row>
    <row r="383" spans="1:7" x14ac:dyDescent="0.25">
      <c r="A383" s="3">
        <v>40816</v>
      </c>
      <c r="B383" s="4">
        <v>253.90111585792803</v>
      </c>
      <c r="C383" s="4">
        <v>1047.304447105</v>
      </c>
      <c r="D383" s="4">
        <v>2301.8458640459999</v>
      </c>
      <c r="E383" s="4">
        <f>IF(ISNUMBER(Kreditvækst[[#This Row],[Udlån/BNP (pct. af BNP)]]),IFERROR((Kreditvækst[[#This Row],[Udlån/BNP (pct. af BNP)]]/VLOOKUP(DATE(YEAR(Kreditvækst[[#This Row],[Dato]])-1,MONTH(Kreditvækst[[#This Row],[Dato]]),DAY(Kreditvækst[[#This Row],[Dato]])),Kreditvækst[[#All],[Dato]:[Udlån/BNP (pct. af BNP)]],2,FALSE)-1)*100,NA()),NA())</f>
        <v>0.29445772967202632</v>
      </c>
      <c r="F383" s="4">
        <f>IFERROR((Kreditvækst[[#This Row],[Udlån til erhverv (mia. kr.)]]/VLOOKUP(DATE(YEAR(Kreditvækst[[#This Row],[Dato]])-1,MONTH(Kreditvækst[[#This Row],[Dato]])+1,1)-1,Kreditvækst[[Dato]:[Udlån til erhverv (mia. kr.)]],3,FALSE)-1)*100,NA())</f>
        <v>-2.3392787119333014</v>
      </c>
      <c r="G383" s="4">
        <f>IFERROR((Kreditvækst[[#This Row],[Udlån til husholdninger (mia. kr.)]]/VLOOKUP(DATE(YEAR(Kreditvækst[[#This Row],[Dato]])-1,MONTH(Kreditvækst[[#This Row],[Dato]])+1,1)-1,Kreditvækst[[Dato]:[Udlån til husholdninger (mia. kr.)]],4,FALSE)-1)*100,NA())</f>
        <v>0.54885197956755505</v>
      </c>
    </row>
    <row r="384" spans="1:7" hidden="1" x14ac:dyDescent="0.25">
      <c r="A384" s="3">
        <v>40847</v>
      </c>
      <c r="B384" s="4"/>
      <c r="C384" s="4">
        <v>1043.89175559</v>
      </c>
      <c r="D384" s="4">
        <v>2302.022721801</v>
      </c>
      <c r="E384" s="4"/>
      <c r="F384" s="4">
        <f>IFERROR((Kreditvækst[[#This Row],[Udlån til erhverv (mia. kr.)]]/VLOOKUP(DATE(YEAR(Kreditvækst[[#This Row],[Dato]])-1,MONTH(Kreditvækst[[#This Row],[Dato]])+1,1)-1,Kreditvækst[[Dato]:[Udlån til erhverv (mia. kr.)]],3,FALSE)-1)*100,NA())</f>
        <v>-1.8132642400557342</v>
      </c>
      <c r="G384" s="4">
        <f>IFERROR((Kreditvækst[[#This Row],[Udlån til husholdninger (mia. kr.)]]/VLOOKUP(DATE(YEAR(Kreditvækst[[#This Row],[Dato]])-1,MONTH(Kreditvækst[[#This Row],[Dato]])+1,1)-1,Kreditvækst[[Dato]:[Udlån til husholdninger (mia. kr.)]],4,FALSE)-1)*100,NA())</f>
        <v>0.62460937650370418</v>
      </c>
    </row>
    <row r="385" spans="1:7" hidden="1" x14ac:dyDescent="0.25">
      <c r="A385" s="3">
        <v>40877</v>
      </c>
      <c r="B385" s="4"/>
      <c r="C385" s="4">
        <v>1046.921852231</v>
      </c>
      <c r="D385" s="4">
        <v>2300.6351772609996</v>
      </c>
      <c r="E385" s="4"/>
      <c r="F385" s="4">
        <f>IFERROR((Kreditvækst[[#This Row],[Udlån til erhverv (mia. kr.)]]/VLOOKUP(DATE(YEAR(Kreditvækst[[#This Row],[Dato]])-1,MONTH(Kreditvækst[[#This Row],[Dato]])+1,1)-1,Kreditvækst[[Dato]:[Udlån til erhverv (mia. kr.)]],3,FALSE)-1)*100,NA())</f>
        <v>-1.846013860047524</v>
      </c>
      <c r="G385" s="4">
        <f>IFERROR((Kreditvækst[[#This Row],[Udlån til husholdninger (mia. kr.)]]/VLOOKUP(DATE(YEAR(Kreditvækst[[#This Row],[Dato]])-1,MONTH(Kreditvækst[[#This Row],[Dato]])+1,1)-1,Kreditvækst[[Dato]:[Udlån til husholdninger (mia. kr.)]],4,FALSE)-1)*100,NA())</f>
        <v>0.52633815129450312</v>
      </c>
    </row>
    <row r="386" spans="1:7" x14ac:dyDescent="0.25">
      <c r="A386" s="3">
        <v>40908</v>
      </c>
      <c r="B386" s="4">
        <v>256.04843469894058</v>
      </c>
      <c r="C386" s="4">
        <v>1036.3537047919999</v>
      </c>
      <c r="D386" s="4">
        <v>2316.3374570440001</v>
      </c>
      <c r="E386" s="4">
        <f>IF(ISNUMBER(Kreditvækst[[#This Row],[Udlån/BNP (pct. af BNP)]]),IFERROR((Kreditvækst[[#This Row],[Udlån/BNP (pct. af BNP)]]/VLOOKUP(DATE(YEAR(Kreditvækst[[#This Row],[Dato]])-1,MONTH(Kreditvækst[[#This Row],[Dato]]),DAY(Kreditvækst[[#This Row],[Dato]])),Kreditvækst[[#All],[Dato]:[Udlån/BNP (pct. af BNP)]],2,FALSE)-1)*100,NA()),NA())</f>
        <v>2.9300054919881857</v>
      </c>
      <c r="F386" s="4">
        <f>IFERROR((Kreditvækst[[#This Row],[Udlån til erhverv (mia. kr.)]]/VLOOKUP(DATE(YEAR(Kreditvækst[[#This Row],[Dato]])-1,MONTH(Kreditvækst[[#This Row],[Dato]])+1,1)-1,Kreditvækst[[Dato]:[Udlån til erhverv (mia. kr.)]],3,FALSE)-1)*100,NA())</f>
        <v>-3.3224515346267691</v>
      </c>
      <c r="G386" s="4">
        <f>IFERROR((Kreditvækst[[#This Row],[Udlån til husholdninger (mia. kr.)]]/VLOOKUP(DATE(YEAR(Kreditvækst[[#This Row],[Dato]])-1,MONTH(Kreditvækst[[#This Row],[Dato]])+1,1)-1,Kreditvækst[[Dato]:[Udlån til husholdninger (mia. kr.)]],4,FALSE)-1)*100,NA())</f>
        <v>0.8788343520476305</v>
      </c>
    </row>
    <row r="387" spans="1:7" hidden="1" x14ac:dyDescent="0.25">
      <c r="A387" s="3">
        <v>40939</v>
      </c>
      <c r="B387" s="4"/>
      <c r="C387" s="4">
        <v>1031.1239788190001</v>
      </c>
      <c r="D387" s="4">
        <v>2313.239696227</v>
      </c>
      <c r="E387" s="4"/>
      <c r="F387" s="4">
        <f>IFERROR((Kreditvækst[[#This Row],[Udlån til erhverv (mia. kr.)]]/VLOOKUP(DATE(YEAR(Kreditvækst[[#This Row],[Dato]])-1,MONTH(Kreditvækst[[#This Row],[Dato]])+1,1)-1,Kreditvækst[[Dato]:[Udlån til erhverv (mia. kr.)]],3,FALSE)-1)*100,NA())</f>
        <v>-3.2290544445009006</v>
      </c>
      <c r="G387" s="4">
        <f>IFERROR((Kreditvækst[[#This Row],[Udlån til husholdninger (mia. kr.)]]/VLOOKUP(DATE(YEAR(Kreditvækst[[#This Row],[Dato]])-1,MONTH(Kreditvækst[[#This Row],[Dato]])+1,1)-1,Kreditvækst[[Dato]:[Udlån til husholdninger (mia. kr.)]],4,FALSE)-1)*100,NA())</f>
        <v>1.0166345957891121</v>
      </c>
    </row>
    <row r="388" spans="1:7" hidden="1" x14ac:dyDescent="0.25">
      <c r="A388" s="3">
        <v>40968</v>
      </c>
      <c r="B388" s="4"/>
      <c r="C388" s="4">
        <v>1033.914136373</v>
      </c>
      <c r="D388" s="4">
        <v>2311.5573674249999</v>
      </c>
      <c r="E388" s="4"/>
      <c r="F388" s="4">
        <f>IFERROR((Kreditvækst[[#This Row],[Udlån til erhverv (mia. kr.)]]/VLOOKUP(DATE(YEAR(Kreditvækst[[#This Row],[Dato]])-1,MONTH(Kreditvækst[[#This Row],[Dato]])+1,1)-1,Kreditvækst[[Dato]:[Udlån til erhverv (mia. kr.)]],3,FALSE)-1)*100,NA())</f>
        <v>-2.80391626278228</v>
      </c>
      <c r="G388" s="4">
        <f>IFERROR((Kreditvækst[[#This Row],[Udlån til husholdninger (mia. kr.)]]/VLOOKUP(DATE(YEAR(Kreditvækst[[#This Row],[Dato]])-1,MONTH(Kreditvækst[[#This Row],[Dato]])+1,1)-1,Kreditvækst[[Dato]:[Udlån til husholdninger (mia. kr.)]],4,FALSE)-1)*100,NA())</f>
        <v>0.94677706874537471</v>
      </c>
    </row>
    <row r="389" spans="1:7" x14ac:dyDescent="0.25">
      <c r="A389" s="3">
        <v>40999</v>
      </c>
      <c r="B389" s="4">
        <v>258.225148697706</v>
      </c>
      <c r="C389" s="4">
        <v>1041.468426718</v>
      </c>
      <c r="D389" s="4">
        <v>2317.7459396570002</v>
      </c>
      <c r="E389" s="4">
        <f>IF(ISNUMBER(Kreditvækst[[#This Row],[Udlån/BNP (pct. af BNP)]]),IFERROR((Kreditvækst[[#This Row],[Udlån/BNP (pct. af BNP)]]/VLOOKUP(DATE(YEAR(Kreditvækst[[#This Row],[Dato]])-1,MONTH(Kreditvækst[[#This Row],[Dato]]),DAY(Kreditvækst[[#This Row],[Dato]])),Kreditvækst[[#All],[Dato]:[Udlån/BNP (pct. af BNP)]],2,FALSE)-1)*100,NA()),NA())</f>
        <v>4.226897561853904</v>
      </c>
      <c r="F389" s="4">
        <f>IFERROR((Kreditvækst[[#This Row],[Udlån til erhverv (mia. kr.)]]/VLOOKUP(DATE(YEAR(Kreditvækst[[#This Row],[Dato]])-1,MONTH(Kreditvækst[[#This Row],[Dato]])+1,1)-1,Kreditvækst[[Dato]:[Udlån til erhverv (mia. kr.)]],3,FALSE)-1)*100,NA())</f>
        <v>-2.4954588695664026</v>
      </c>
      <c r="G389" s="4">
        <f>IFERROR((Kreditvækst[[#This Row],[Udlån til husholdninger (mia. kr.)]]/VLOOKUP(DATE(YEAR(Kreditvækst[[#This Row],[Dato]])-1,MONTH(Kreditvækst[[#This Row],[Dato]])+1,1)-1,Kreditvækst[[Dato]:[Udlån til husholdninger (mia. kr.)]],4,FALSE)-1)*100,NA())</f>
        <v>1.0748083613838499</v>
      </c>
    </row>
    <row r="390" spans="1:7" hidden="1" x14ac:dyDescent="0.25">
      <c r="A390" s="3">
        <v>41029</v>
      </c>
      <c r="B390" s="4"/>
      <c r="C390" s="4">
        <v>1048.7291753519999</v>
      </c>
      <c r="D390" s="4">
        <v>2313.198049912</v>
      </c>
      <c r="E390" s="4"/>
      <c r="F390" s="4">
        <f>IFERROR((Kreditvækst[[#This Row],[Udlån til erhverv (mia. kr.)]]/VLOOKUP(DATE(YEAR(Kreditvækst[[#This Row],[Dato]])-1,MONTH(Kreditvækst[[#This Row],[Dato]])+1,1)-1,Kreditvækst[[Dato]:[Udlån til erhverv (mia. kr.)]],3,FALSE)-1)*100,NA())</f>
        <v>-1.3399882740051106</v>
      </c>
      <c r="G390" s="4">
        <f>IFERROR((Kreditvækst[[#This Row],[Udlån til husholdninger (mia. kr.)]]/VLOOKUP(DATE(YEAR(Kreditvækst[[#This Row],[Dato]])-1,MONTH(Kreditvækst[[#This Row],[Dato]])+1,1)-1,Kreditvækst[[Dato]:[Udlån til husholdninger (mia. kr.)]],4,FALSE)-1)*100,NA())</f>
        <v>0.98854655663911384</v>
      </c>
    </row>
    <row r="391" spans="1:7" hidden="1" x14ac:dyDescent="0.25">
      <c r="A391" s="3">
        <v>41060</v>
      </c>
      <c r="B391" s="4"/>
      <c r="C391" s="4">
        <v>1039.9026081900001</v>
      </c>
      <c r="D391" s="4">
        <v>2312.9763387009998</v>
      </c>
      <c r="E391" s="4"/>
      <c r="F391" s="4">
        <f>IFERROR((Kreditvækst[[#This Row],[Udlån til erhverv (mia. kr.)]]/VLOOKUP(DATE(YEAR(Kreditvækst[[#This Row],[Dato]])-1,MONTH(Kreditvækst[[#This Row],[Dato]])+1,1)-1,Kreditvækst[[Dato]:[Udlån til erhverv (mia. kr.)]],3,FALSE)-1)*100,NA())</f>
        <v>-1.0411636467643093</v>
      </c>
      <c r="G391" s="4">
        <f>IFERROR((Kreditvækst[[#This Row],[Udlån til husholdninger (mia. kr.)]]/VLOOKUP(DATE(YEAR(Kreditvækst[[#This Row],[Dato]])-1,MONTH(Kreditvækst[[#This Row],[Dato]])+1,1)-1,Kreditvækst[[Dato]:[Udlån til husholdninger (mia. kr.)]],4,FALSE)-1)*100,NA())</f>
        <v>1.0381077932391625</v>
      </c>
    </row>
    <row r="392" spans="1:7" x14ac:dyDescent="0.25">
      <c r="A392" s="3">
        <v>41090</v>
      </c>
      <c r="B392" s="4">
        <v>258.16130428712228</v>
      </c>
      <c r="C392" s="4">
        <v>1043.568624262</v>
      </c>
      <c r="D392" s="4">
        <v>2324.640358741</v>
      </c>
      <c r="E392" s="4">
        <f>IF(ISNUMBER(Kreditvækst[[#This Row],[Udlån/BNP (pct. af BNP)]]),IFERROR((Kreditvækst[[#This Row],[Udlån/BNP (pct. af BNP)]]/VLOOKUP(DATE(YEAR(Kreditvækst[[#This Row],[Dato]])-1,MONTH(Kreditvækst[[#This Row],[Dato]]),DAY(Kreditvækst[[#This Row],[Dato]])),Kreditvækst[[#All],[Dato]:[Udlån/BNP (pct. af BNP)]],2,FALSE)-1)*100,NA()),NA())</f>
        <v>4.0941647128120762</v>
      </c>
      <c r="F392" s="4">
        <f>IFERROR((Kreditvækst[[#This Row],[Udlån til erhverv (mia. kr.)]]/VLOOKUP(DATE(YEAR(Kreditvækst[[#This Row],[Dato]])-1,MONTH(Kreditvækst[[#This Row],[Dato]])+1,1)-1,Kreditvækst[[Dato]:[Udlån til erhverv (mia. kr.)]],3,FALSE)-1)*100,NA())</f>
        <v>-0.90722071426292406</v>
      </c>
      <c r="G392" s="4">
        <f>IFERROR((Kreditvækst[[#This Row],[Udlån til husholdninger (mia. kr.)]]/VLOOKUP(DATE(YEAR(Kreditvækst[[#This Row],[Dato]])-1,MONTH(Kreditvækst[[#This Row],[Dato]])+1,1)-1,Kreditvækst[[Dato]:[Udlån til husholdninger (mia. kr.)]],4,FALSE)-1)*100,NA())</f>
        <v>1.2318679817476363</v>
      </c>
    </row>
    <row r="393" spans="1:7" hidden="1" x14ac:dyDescent="0.25">
      <c r="A393" s="3">
        <v>41121</v>
      </c>
      <c r="B393" s="4"/>
      <c r="C393" s="4">
        <v>1029.3295488389999</v>
      </c>
      <c r="D393" s="4">
        <v>2320.0385326750002</v>
      </c>
      <c r="E393" s="4"/>
      <c r="F393" s="4">
        <f>IFERROR((Kreditvækst[[#This Row],[Udlån til erhverv (mia. kr.)]]/VLOOKUP(DATE(YEAR(Kreditvækst[[#This Row],[Dato]])-1,MONTH(Kreditvækst[[#This Row],[Dato]])+1,1)-1,Kreditvækst[[Dato]:[Udlån til erhverv (mia. kr.)]],3,FALSE)-1)*100,NA())</f>
        <v>-0.97774968013309982</v>
      </c>
      <c r="G393" s="4">
        <f>IFERROR((Kreditvækst[[#This Row],[Udlån til husholdninger (mia. kr.)]]/VLOOKUP(DATE(YEAR(Kreditvækst[[#This Row],[Dato]])-1,MONTH(Kreditvækst[[#This Row],[Dato]])+1,1)-1,Kreditvækst[[Dato]:[Udlån til husholdninger (mia. kr.)]],4,FALSE)-1)*100,NA())</f>
        <v>1.0415768349821608</v>
      </c>
    </row>
    <row r="394" spans="1:7" hidden="1" x14ac:dyDescent="0.25">
      <c r="A394" s="3">
        <v>41152</v>
      </c>
      <c r="B394" s="4"/>
      <c r="C394" s="4">
        <v>1022.8091462279999</v>
      </c>
      <c r="D394" s="4">
        <v>2317.7430479600002</v>
      </c>
      <c r="E394" s="4"/>
      <c r="F394" s="4">
        <f>IFERROR((Kreditvækst[[#This Row],[Udlån til erhverv (mia. kr.)]]/VLOOKUP(DATE(YEAR(Kreditvækst[[#This Row],[Dato]])-1,MONTH(Kreditvækst[[#This Row],[Dato]])+1,1)-1,Kreditvækst[[Dato]:[Udlån til erhverv (mia. kr.)]],3,FALSE)-1)*100,NA())</f>
        <v>-1.5301455382160989</v>
      </c>
      <c r="G394" s="4">
        <f>IFERROR((Kreditvækst[[#This Row],[Udlån til husholdninger (mia. kr.)]]/VLOOKUP(DATE(YEAR(Kreditvækst[[#This Row],[Dato]])-1,MONTH(Kreditvækst[[#This Row],[Dato]])+1,1)-1,Kreditvækst[[Dato]:[Udlån til husholdninger (mia. kr.)]],4,FALSE)-1)*100,NA())</f>
        <v>0.74319019908297701</v>
      </c>
    </row>
    <row r="395" spans="1:7" x14ac:dyDescent="0.25">
      <c r="A395" s="3">
        <v>41182</v>
      </c>
      <c r="B395" s="4">
        <v>255.03890681855265</v>
      </c>
      <c r="C395" s="4">
        <v>1023.065069795</v>
      </c>
      <c r="D395" s="4">
        <v>2325.3618073819998</v>
      </c>
      <c r="E395" s="4">
        <f>IF(ISNUMBER(Kreditvækst[[#This Row],[Udlån/BNP (pct. af BNP)]]),IFERROR((Kreditvækst[[#This Row],[Udlån/BNP (pct. af BNP)]]/VLOOKUP(DATE(YEAR(Kreditvækst[[#This Row],[Dato]])-1,MONTH(Kreditvækst[[#This Row],[Dato]]),DAY(Kreditvækst[[#This Row],[Dato]])),Kreditvækst[[#All],[Dato]:[Udlån/BNP (pct. af BNP)]],2,FALSE)-1)*100,NA()),NA())</f>
        <v>0.44812365506154972</v>
      </c>
      <c r="F395" s="4">
        <f>IFERROR((Kreditvækst[[#This Row],[Udlån til erhverv (mia. kr.)]]/VLOOKUP(DATE(YEAR(Kreditvækst[[#This Row],[Dato]])-1,MONTH(Kreditvækst[[#This Row],[Dato]])+1,1)-1,Kreditvækst[[Dato]:[Udlån til erhverv (mia. kr.)]],3,FALSE)-1)*100,NA())</f>
        <v>-2.3144537748315153</v>
      </c>
      <c r="G395" s="4">
        <f>IFERROR((Kreditvækst[[#This Row],[Udlån til husholdninger (mia. kr.)]]/VLOOKUP(DATE(YEAR(Kreditvækst[[#This Row],[Dato]])-1,MONTH(Kreditvækst[[#This Row],[Dato]])+1,1)-1,Kreditvækst[[Dato]:[Udlån til husholdninger (mia. kr.)]],4,FALSE)-1)*100,NA())</f>
        <v>1.0216124243291214</v>
      </c>
    </row>
    <row r="396" spans="1:7" hidden="1" x14ac:dyDescent="0.25">
      <c r="A396" s="3">
        <v>41213</v>
      </c>
      <c r="B396" s="4"/>
      <c r="C396" s="4">
        <v>1013.7062338879999</v>
      </c>
      <c r="D396" s="4">
        <v>2320.953349849</v>
      </c>
      <c r="E396" s="4"/>
      <c r="F396" s="4">
        <f>IFERROR((Kreditvækst[[#This Row],[Udlån til erhverv (mia. kr.)]]/VLOOKUP(DATE(YEAR(Kreditvækst[[#This Row],[Dato]])-1,MONTH(Kreditvækst[[#This Row],[Dato]])+1,1)-1,Kreditvækst[[Dato]:[Udlån til erhverv (mia. kr.)]],3,FALSE)-1)*100,NA())</f>
        <v>-2.8916333077982248</v>
      </c>
      <c r="G396" s="4">
        <f>IFERROR((Kreditvækst[[#This Row],[Udlån til husholdninger (mia. kr.)]]/VLOOKUP(DATE(YEAR(Kreditvækst[[#This Row],[Dato]])-1,MONTH(Kreditvækst[[#This Row],[Dato]])+1,1)-1,Kreditvækst[[Dato]:[Udlån til husholdninger (mia. kr.)]],4,FALSE)-1)*100,NA())</f>
        <v>0.82234757583927731</v>
      </c>
    </row>
    <row r="397" spans="1:7" hidden="1" x14ac:dyDescent="0.25">
      <c r="A397" s="3">
        <v>41243</v>
      </c>
      <c r="B397" s="4"/>
      <c r="C397" s="4">
        <v>1018.8083099</v>
      </c>
      <c r="D397" s="4">
        <v>2319.1445106649999</v>
      </c>
      <c r="E397" s="4"/>
      <c r="F397" s="4">
        <f>IFERROR((Kreditvækst[[#This Row],[Udlån til erhverv (mia. kr.)]]/VLOOKUP(DATE(YEAR(Kreditvækst[[#This Row],[Dato]])-1,MONTH(Kreditvækst[[#This Row],[Dato]])+1,1)-1,Kreditvækst[[Dato]:[Udlån til erhverv (mia. kr.)]],3,FALSE)-1)*100,NA())</f>
        <v>-2.6853525190146499</v>
      </c>
      <c r="G397" s="4">
        <f>IFERROR((Kreditvækst[[#This Row],[Udlån til husholdninger (mia. kr.)]]/VLOOKUP(DATE(YEAR(Kreditvækst[[#This Row],[Dato]])-1,MONTH(Kreditvækst[[#This Row],[Dato]])+1,1)-1,Kreditvækst[[Dato]:[Udlån til husholdninger (mia. kr.)]],4,FALSE)-1)*100,NA())</f>
        <v>0.8045314436179396</v>
      </c>
    </row>
    <row r="398" spans="1:7" x14ac:dyDescent="0.25">
      <c r="A398" s="3">
        <v>41274</v>
      </c>
      <c r="B398" s="4">
        <v>257.2842795951039</v>
      </c>
      <c r="C398" s="4">
        <v>1010.4094081329999</v>
      </c>
      <c r="D398" s="4">
        <v>2328.874208489</v>
      </c>
      <c r="E398" s="4">
        <f>IF(ISNUMBER(Kreditvækst[[#This Row],[Udlån/BNP (pct. af BNP)]]),IFERROR((Kreditvækst[[#This Row],[Udlån/BNP (pct. af BNP)]]/VLOOKUP(DATE(YEAR(Kreditvækst[[#This Row],[Dato]])-1,MONTH(Kreditvækst[[#This Row],[Dato]]),DAY(Kreditvækst[[#This Row],[Dato]])),Kreditvækst[[#All],[Dato]:[Udlån/BNP (pct. af BNP)]],2,FALSE)-1)*100,NA()),NA())</f>
        <v>0.48266059412407358</v>
      </c>
      <c r="F398" s="4">
        <f>IFERROR((Kreditvækst[[#This Row],[Udlån til erhverv (mia. kr.)]]/VLOOKUP(DATE(YEAR(Kreditvækst[[#This Row],[Dato]])-1,MONTH(Kreditvækst[[#This Row],[Dato]])+1,1)-1,Kreditvækst[[Dato]:[Udlån til erhverv (mia. kr.)]],3,FALSE)-1)*100,NA())</f>
        <v>-2.5034210365665777</v>
      </c>
      <c r="G398" s="4">
        <f>IFERROR((Kreditvækst[[#This Row],[Udlån til husholdninger (mia. kr.)]]/VLOOKUP(DATE(YEAR(Kreditvækst[[#This Row],[Dato]])-1,MONTH(Kreditvækst[[#This Row],[Dato]])+1,1)-1,Kreditvækst[[Dato]:[Udlån til husholdninger (mia. kr.)]],4,FALSE)-1)*100,NA())</f>
        <v>0.54123165028807652</v>
      </c>
    </row>
    <row r="399" spans="1:7" hidden="1" x14ac:dyDescent="0.25">
      <c r="A399" s="3">
        <v>41305</v>
      </c>
      <c r="B399" s="4"/>
      <c r="C399" s="4">
        <v>1001.741048268</v>
      </c>
      <c r="D399" s="4">
        <v>2324.6128828619999</v>
      </c>
      <c r="E399" s="4"/>
      <c r="F399" s="4">
        <f>IFERROR((Kreditvækst[[#This Row],[Udlån til erhverv (mia. kr.)]]/VLOOKUP(DATE(YEAR(Kreditvækst[[#This Row],[Dato]])-1,MONTH(Kreditvækst[[#This Row],[Dato]])+1,1)-1,Kreditvækst[[Dato]:[Udlån til erhverv (mia. kr.)]],3,FALSE)-1)*100,NA())</f>
        <v>-2.8496020997061722</v>
      </c>
      <c r="G399" s="4">
        <f>IFERROR((Kreditvækst[[#This Row],[Udlån til husholdninger (mia. kr.)]]/VLOOKUP(DATE(YEAR(Kreditvækst[[#This Row],[Dato]])-1,MONTH(Kreditvækst[[#This Row],[Dato]])+1,1)-1,Kreditvækst[[Dato]:[Udlån til husholdninger (mia. kr.)]],4,FALSE)-1)*100,NA())</f>
        <v>0.49165621070528243</v>
      </c>
    </row>
    <row r="400" spans="1:7" hidden="1" x14ac:dyDescent="0.25">
      <c r="A400" s="3">
        <v>41333</v>
      </c>
      <c r="B400" s="4"/>
      <c r="C400" s="4">
        <v>1009.728449392</v>
      </c>
      <c r="D400" s="4">
        <v>2322.926142494</v>
      </c>
      <c r="E400" s="4"/>
      <c r="F400" s="4">
        <f>IFERROR((Kreditvækst[[#This Row],[Udlån til erhverv (mia. kr.)]]/VLOOKUP(DATE(YEAR(Kreditvækst[[#This Row],[Dato]])-1,MONTH(Kreditvækst[[#This Row],[Dato]])+1,1)-1,Kreditvækst[[Dato]:[Udlån til erhverv (mia. kr.)]],3,FALSE)-1)*100,NA())</f>
        <v>-2.3392355448242586</v>
      </c>
      <c r="G400" s="4">
        <f>IFERROR((Kreditvækst[[#This Row],[Udlån til husholdninger (mia. kr.)]]/VLOOKUP(DATE(YEAR(Kreditvækst[[#This Row],[Dato]])-1,MONTH(Kreditvækst[[#This Row],[Dato]])+1,1)-1,Kreditvækst[[Dato]:[Udlån til husholdninger (mia. kr.)]],4,FALSE)-1)*100,NA())</f>
        <v>0.49182318506177936</v>
      </c>
    </row>
    <row r="401" spans="1:7" x14ac:dyDescent="0.25">
      <c r="A401" s="3">
        <v>41364</v>
      </c>
      <c r="B401" s="4">
        <v>255.677371051308</v>
      </c>
      <c r="C401" s="4">
        <v>1009.0956353179999</v>
      </c>
      <c r="D401" s="4">
        <v>2328.2380826569997</v>
      </c>
      <c r="E401" s="4">
        <f>IF(ISNUMBER(Kreditvækst[[#This Row],[Udlån/BNP (pct. af BNP)]]),IFERROR((Kreditvækst[[#This Row],[Udlån/BNP (pct. af BNP)]]/VLOOKUP(DATE(YEAR(Kreditvækst[[#This Row],[Dato]])-1,MONTH(Kreditvækst[[#This Row],[Dato]]),DAY(Kreditvækst[[#This Row],[Dato]])),Kreditvækst[[#All],[Dato]:[Udlån/BNP (pct. af BNP)]],2,FALSE)-1)*100,NA()),NA())</f>
        <v>-0.98664969668798008</v>
      </c>
      <c r="F401" s="4">
        <f>IFERROR((Kreditvækst[[#This Row],[Udlån til erhverv (mia. kr.)]]/VLOOKUP(DATE(YEAR(Kreditvækst[[#This Row],[Dato]])-1,MONTH(Kreditvækst[[#This Row],[Dato]])+1,1)-1,Kreditvækst[[Dato]:[Udlån til erhverv (mia. kr.)]],3,FALSE)-1)*100,NA())</f>
        <v>-3.1083795311987572</v>
      </c>
      <c r="G401" s="4">
        <f>IFERROR((Kreditvækst[[#This Row],[Udlån til husholdninger (mia. kr.)]]/VLOOKUP(DATE(YEAR(Kreditvækst[[#This Row],[Dato]])-1,MONTH(Kreditvækst[[#This Row],[Dato]])+1,1)-1,Kreditvækst[[Dato]:[Udlån til husholdninger (mia. kr.)]],4,FALSE)-1)*100,NA())</f>
        <v>0.45268736406685051</v>
      </c>
    </row>
    <row r="402" spans="1:7" hidden="1" x14ac:dyDescent="0.25">
      <c r="A402" s="3">
        <v>41394</v>
      </c>
      <c r="B402" s="4"/>
      <c r="C402" s="4">
        <v>1003.830468588</v>
      </c>
      <c r="D402" s="4">
        <v>2326.448092311</v>
      </c>
      <c r="E402" s="4"/>
      <c r="F402" s="4">
        <f>IFERROR((Kreditvækst[[#This Row],[Udlån til erhverv (mia. kr.)]]/VLOOKUP(DATE(YEAR(Kreditvækst[[#This Row],[Dato]])-1,MONTH(Kreditvækst[[#This Row],[Dato]])+1,1)-1,Kreditvækst[[Dato]:[Udlån til erhverv (mia. kr.)]],3,FALSE)-1)*100,NA())</f>
        <v>-4.28124894579478</v>
      </c>
      <c r="G402" s="4">
        <f>IFERROR((Kreditvækst[[#This Row],[Udlån til husholdninger (mia. kr.)]]/VLOOKUP(DATE(YEAR(Kreditvækst[[#This Row],[Dato]])-1,MONTH(Kreditvækst[[#This Row],[Dato]])+1,1)-1,Kreditvækst[[Dato]:[Udlån til husholdninger (mia. kr.)]],4,FALSE)-1)*100,NA())</f>
        <v>0.57280190079289639</v>
      </c>
    </row>
    <row r="403" spans="1:7" hidden="1" x14ac:dyDescent="0.25">
      <c r="A403" s="3">
        <v>41425</v>
      </c>
      <c r="B403" s="4"/>
      <c r="C403" s="4">
        <v>1009.5246809</v>
      </c>
      <c r="D403" s="4">
        <v>2326.5579790060001</v>
      </c>
      <c r="E403" s="4"/>
      <c r="F403" s="4">
        <f>IFERROR((Kreditvækst[[#This Row],[Udlån til erhverv (mia. kr.)]]/VLOOKUP(DATE(YEAR(Kreditvækst[[#This Row],[Dato]])-1,MONTH(Kreditvækst[[#This Row],[Dato]])+1,1)-1,Kreditvækst[[Dato]:[Udlån til erhverv (mia. kr.)]],3,FALSE)-1)*100,NA())</f>
        <v>-2.9212281083585645</v>
      </c>
      <c r="G403" s="4">
        <f>IFERROR((Kreditvækst[[#This Row],[Udlån til husholdninger (mia. kr.)]]/VLOOKUP(DATE(YEAR(Kreditvækst[[#This Row],[Dato]])-1,MONTH(Kreditvækst[[#This Row],[Dato]])+1,1)-1,Kreditvækst[[Dato]:[Udlån til husholdninger (mia. kr.)]],4,FALSE)-1)*100,NA())</f>
        <v>0.58719322276457042</v>
      </c>
    </row>
    <row r="404" spans="1:7" x14ac:dyDescent="0.25">
      <c r="A404" s="3">
        <v>41455</v>
      </c>
      <c r="B404" s="4">
        <v>253.35089707113161</v>
      </c>
      <c r="C404" s="4">
        <v>1008.8993260880001</v>
      </c>
      <c r="D404" s="4">
        <v>2329.241922097</v>
      </c>
      <c r="E404" s="4">
        <f>IF(ISNUMBER(Kreditvækst[[#This Row],[Udlån/BNP (pct. af BNP)]]),IFERROR((Kreditvækst[[#This Row],[Udlån/BNP (pct. af BNP)]]/VLOOKUP(DATE(YEAR(Kreditvækst[[#This Row],[Dato]])-1,MONTH(Kreditvækst[[#This Row],[Dato]]),DAY(Kreditvækst[[#This Row],[Dato]])),Kreditvækst[[#All],[Dato]:[Udlån/BNP (pct. af BNP)]],2,FALSE)-1)*100,NA()),NA())</f>
        <v>-1.8633339451371134</v>
      </c>
      <c r="F404" s="4">
        <f>IFERROR((Kreditvækst[[#This Row],[Udlån til erhverv (mia. kr.)]]/VLOOKUP(DATE(YEAR(Kreditvækst[[#This Row],[Dato]])-1,MONTH(Kreditvækst[[#This Row],[Dato]])+1,1)-1,Kreditvækst[[Dato]:[Udlån til erhverv (mia. kr.)]],3,FALSE)-1)*100,NA())</f>
        <v>-3.3221867127825599</v>
      </c>
      <c r="G404" s="4">
        <f>IFERROR((Kreditvækst[[#This Row],[Udlån til husholdninger (mia. kr.)]]/VLOOKUP(DATE(YEAR(Kreditvækst[[#This Row],[Dato]])-1,MONTH(Kreditvækst[[#This Row],[Dato]])+1,1)-1,Kreditvækst[[Dato]:[Udlån til husholdninger (mia. kr.)]],4,FALSE)-1)*100,NA())</f>
        <v>0.19794732284921235</v>
      </c>
    </row>
    <row r="405" spans="1:7" hidden="1" x14ac:dyDescent="0.25">
      <c r="A405" s="3">
        <v>41486</v>
      </c>
      <c r="B405" s="4"/>
      <c r="C405" s="4">
        <v>997.20200276700007</v>
      </c>
      <c r="D405" s="4">
        <v>2328.0002305520002</v>
      </c>
      <c r="E405" s="4"/>
      <c r="F405" s="4">
        <f>IFERROR((Kreditvækst[[#This Row],[Udlån til erhverv (mia. kr.)]]/VLOOKUP(DATE(YEAR(Kreditvækst[[#This Row],[Dato]])-1,MONTH(Kreditvækst[[#This Row],[Dato]])+1,1)-1,Kreditvækst[[Dato]:[Udlån til erhverv (mia. kr.)]],3,FALSE)-1)*100,NA())</f>
        <v>-3.1212108996809707</v>
      </c>
      <c r="G405" s="4">
        <f>IFERROR((Kreditvækst[[#This Row],[Udlån til husholdninger (mia. kr.)]]/VLOOKUP(DATE(YEAR(Kreditvækst[[#This Row],[Dato]])-1,MONTH(Kreditvækst[[#This Row],[Dato]])+1,1)-1,Kreditvækst[[Dato]:[Udlån til husholdninger (mia. kr.)]],4,FALSE)-1)*100,NA())</f>
        <v>0.34317093293361189</v>
      </c>
    </row>
    <row r="406" spans="1:7" hidden="1" x14ac:dyDescent="0.25">
      <c r="A406" s="3">
        <v>41517</v>
      </c>
      <c r="B406" s="4"/>
      <c r="C406" s="4">
        <v>1006.3447359229999</v>
      </c>
      <c r="D406" s="4">
        <v>2325.7008016600003</v>
      </c>
      <c r="E406" s="4"/>
      <c r="F406" s="4">
        <f>IFERROR((Kreditvækst[[#This Row],[Udlån til erhverv (mia. kr.)]]/VLOOKUP(DATE(YEAR(Kreditvækst[[#This Row],[Dato]])-1,MONTH(Kreditvækst[[#This Row],[Dato]])+1,1)-1,Kreditvækst[[Dato]:[Udlån til erhverv (mia. kr.)]],3,FALSE)-1)*100,NA())</f>
        <v>-1.6097245870081212</v>
      </c>
      <c r="G406" s="4">
        <f>IFERROR((Kreditvækst[[#This Row],[Udlån til husholdninger (mia. kr.)]]/VLOOKUP(DATE(YEAR(Kreditvækst[[#This Row],[Dato]])-1,MONTH(Kreditvækst[[#This Row],[Dato]])+1,1)-1,Kreditvækst[[Dato]:[Udlån til husholdninger (mia. kr.)]],4,FALSE)-1)*100,NA())</f>
        <v>0.34334063506324952</v>
      </c>
    </row>
    <row r="407" spans="1:7" x14ac:dyDescent="0.25">
      <c r="A407" s="3">
        <v>41547</v>
      </c>
      <c r="B407" s="4">
        <v>252.25303977441604</v>
      </c>
      <c r="C407" s="4">
        <v>1012.158731933</v>
      </c>
      <c r="D407" s="4">
        <v>2329.7414318749998</v>
      </c>
      <c r="E407" s="4">
        <f>IF(ISNUMBER(Kreditvækst[[#This Row],[Udlån/BNP (pct. af BNP)]]),IFERROR((Kreditvækst[[#This Row],[Udlån/BNP (pct. af BNP)]]/VLOOKUP(DATE(YEAR(Kreditvækst[[#This Row],[Dato]])-1,MONTH(Kreditvækst[[#This Row],[Dato]]),DAY(Kreditvækst[[#This Row],[Dato]])),Kreditvækst[[#All],[Dato]:[Udlån/BNP (pct. af BNP)]],2,FALSE)-1)*100,NA()),NA())</f>
        <v>-1.092330216941606</v>
      </c>
      <c r="F407" s="4">
        <f>IFERROR((Kreditvækst[[#This Row],[Udlån til erhverv (mia. kr.)]]/VLOOKUP(DATE(YEAR(Kreditvækst[[#This Row],[Dato]])-1,MONTH(Kreditvækst[[#This Row],[Dato]])+1,1)-1,Kreditvækst[[Dato]:[Udlån til erhverv (mia. kr.)]],3,FALSE)-1)*100,NA())</f>
        <v>-1.0660453752160071</v>
      </c>
      <c r="G407" s="4">
        <f>IFERROR((Kreditvækst[[#This Row],[Udlån til husholdninger (mia. kr.)]]/VLOOKUP(DATE(YEAR(Kreditvækst[[#This Row],[Dato]])-1,MONTH(Kreditvækst[[#This Row],[Dato]])+1,1)-1,Kreditvækst[[Dato]:[Udlån til husholdninger (mia. kr.)]],4,FALSE)-1)*100,NA())</f>
        <v>0.18834163694856354</v>
      </c>
    </row>
    <row r="408" spans="1:7" hidden="1" x14ac:dyDescent="0.25">
      <c r="A408" s="3">
        <v>41578</v>
      </c>
      <c r="B408" s="4"/>
      <c r="C408" s="4">
        <v>1002.5057897369709</v>
      </c>
      <c r="D408" s="4">
        <v>2325.8177326099699</v>
      </c>
      <c r="E408" s="4"/>
      <c r="F408" s="4">
        <f>IFERROR((Kreditvækst[[#This Row],[Udlån til erhverv (mia. kr.)]]/VLOOKUP(DATE(YEAR(Kreditvækst[[#This Row],[Dato]])-1,MONTH(Kreditvækst[[#This Row],[Dato]])+1,1)-1,Kreditvækst[[Dato]:[Udlån til erhverv (mia. kr.)]],3,FALSE)-1)*100,NA())</f>
        <v>-1.1049003919084699</v>
      </c>
      <c r="G408" s="4">
        <f>IFERROR((Kreditvækst[[#This Row],[Udlån til husholdninger (mia. kr.)]]/VLOOKUP(DATE(YEAR(Kreditvækst[[#This Row],[Dato]])-1,MONTH(Kreditvækst[[#This Row],[Dato]])+1,1)-1,Kreditvækst[[Dato]:[Udlån til husholdninger (mia. kr.)]],4,FALSE)-1)*100,NA())</f>
        <v>0.20958554644308069</v>
      </c>
    </row>
    <row r="409" spans="1:7" hidden="1" x14ac:dyDescent="0.25">
      <c r="A409" s="3">
        <v>41608</v>
      </c>
      <c r="B409" s="4"/>
      <c r="C409" s="4">
        <v>1007.121261543851</v>
      </c>
      <c r="D409" s="4">
        <v>2330.0042224560202</v>
      </c>
      <c r="E409" s="4"/>
      <c r="F409" s="4">
        <f>IFERROR((Kreditvækst[[#This Row],[Udlån til erhverv (mia. kr.)]]/VLOOKUP(DATE(YEAR(Kreditvækst[[#This Row],[Dato]])-1,MONTH(Kreditvækst[[#This Row],[Dato]])+1,1)-1,Kreditvækst[[Dato]:[Udlån til erhverv (mia. kr.)]],3,FALSE)-1)*100,NA())</f>
        <v>-1.1471292727575189</v>
      </c>
      <c r="G409" s="4">
        <f>IFERROR((Kreditvækst[[#This Row],[Udlån til husholdninger (mia. kr.)]]/VLOOKUP(DATE(YEAR(Kreditvækst[[#This Row],[Dato]])-1,MONTH(Kreditvækst[[#This Row],[Dato]])+1,1)-1,Kreditvækst[[Dato]:[Udlån til husholdninger (mia. kr.)]],4,FALSE)-1)*100,NA())</f>
        <v>0.46826369556014491</v>
      </c>
    </row>
    <row r="410" spans="1:7" x14ac:dyDescent="0.25">
      <c r="A410" s="3">
        <v>41639</v>
      </c>
      <c r="B410" s="4">
        <v>246.22893106144818</v>
      </c>
      <c r="C410" s="4">
        <v>1008.1696061704786</v>
      </c>
      <c r="D410" s="4">
        <v>2332.4117645248348</v>
      </c>
      <c r="E410" s="4">
        <f>IF(ISNUMBER(Kreditvækst[[#This Row],[Udlån/BNP (pct. af BNP)]]),IFERROR((Kreditvækst[[#This Row],[Udlån/BNP (pct. af BNP)]]/VLOOKUP(DATE(YEAR(Kreditvækst[[#This Row],[Dato]])-1,MONTH(Kreditvækst[[#This Row],[Dato]]),DAY(Kreditvækst[[#This Row],[Dato]])),Kreditvækst[[#All],[Dato]:[Udlån/BNP (pct. af BNP)]],2,FALSE)-1)*100,NA()),NA())</f>
        <v>-4.296938993339916</v>
      </c>
      <c r="F410" s="4">
        <f>IFERROR((Kreditvækst[[#This Row],[Udlån til erhverv (mia. kr.)]]/VLOOKUP(DATE(YEAR(Kreditvækst[[#This Row],[Dato]])-1,MONTH(Kreditvækst[[#This Row],[Dato]])+1,1)-1,Kreditvækst[[Dato]:[Udlån til erhverv (mia. kr.)]],3,FALSE)-1)*100,NA())</f>
        <v>-0.22167271449501369</v>
      </c>
      <c r="G410" s="4">
        <f>IFERROR((Kreditvækst[[#This Row],[Udlån til husholdninger (mia. kr.)]]/VLOOKUP(DATE(YEAR(Kreditvækst[[#This Row],[Dato]])-1,MONTH(Kreditvækst[[#This Row],[Dato]])+1,1)-1,Kreditvækst[[Dato]:[Udlån til husholdninger (mia. kr.)]],4,FALSE)-1)*100,NA())</f>
        <v>0.15189983310133215</v>
      </c>
    </row>
    <row r="411" spans="1:7" hidden="1" x14ac:dyDescent="0.25">
      <c r="A411" s="3">
        <v>41670</v>
      </c>
      <c r="B411" s="4"/>
      <c r="C411" s="4">
        <v>1006.5475128249486</v>
      </c>
      <c r="D411" s="4">
        <v>2316.9051973393744</v>
      </c>
      <c r="E411" s="4"/>
      <c r="F411" s="4">
        <f>IFERROR((Kreditvækst[[#This Row],[Udlån til erhverv (mia. kr.)]]/VLOOKUP(DATE(YEAR(Kreditvækst[[#This Row],[Dato]])-1,MONTH(Kreditvækst[[#This Row],[Dato]])+1,1)-1,Kreditvækst[[Dato]:[Udlån til erhverv (mia. kr.)]],3,FALSE)-1)*100,NA())</f>
        <v>0.47981108144254936</v>
      </c>
      <c r="G411" s="4">
        <f>IFERROR((Kreditvækst[[#This Row],[Udlån til husholdninger (mia. kr.)]]/VLOOKUP(DATE(YEAR(Kreditvækst[[#This Row],[Dato]])-1,MONTH(Kreditvækst[[#This Row],[Dato]])+1,1)-1,Kreditvækst[[Dato]:[Udlån til husholdninger (mia. kr.)]],4,FALSE)-1)*100,NA())</f>
        <v>-0.33156856263895085</v>
      </c>
    </row>
    <row r="412" spans="1:7" hidden="1" x14ac:dyDescent="0.25">
      <c r="A412" s="3">
        <v>41698</v>
      </c>
      <c r="B412" s="4"/>
      <c r="C412" s="4">
        <v>1006.1824982682775</v>
      </c>
      <c r="D412" s="4">
        <v>2316.4267681431247</v>
      </c>
      <c r="E412" s="4"/>
      <c r="F412" s="4">
        <f>IFERROR((Kreditvækst[[#This Row],[Udlån til erhverv (mia. kr.)]]/VLOOKUP(DATE(YEAR(Kreditvækst[[#This Row],[Dato]])-1,MONTH(Kreditvækst[[#This Row],[Dato]])+1,1)-1,Kreditvækst[[Dato]:[Udlån til erhverv (mia. kr.)]],3,FALSE)-1)*100,NA())</f>
        <v>-0.35117868827581056</v>
      </c>
      <c r="G412" s="4">
        <f>IFERROR((Kreditvækst[[#This Row],[Udlån til husholdninger (mia. kr.)]]/VLOOKUP(DATE(YEAR(Kreditvækst[[#This Row],[Dato]])-1,MONTH(Kreditvækst[[#This Row],[Dato]])+1,1)-1,Kreditvækst[[Dato]:[Udlån til husholdninger (mia. kr.)]],4,FALSE)-1)*100,NA())</f>
        <v>-0.2797925526765721</v>
      </c>
    </row>
    <row r="413" spans="1:7" x14ac:dyDescent="0.25">
      <c r="A413" s="3">
        <v>41729</v>
      </c>
      <c r="B413" s="4">
        <v>245.66084839701486</v>
      </c>
      <c r="C413" s="4">
        <v>1023.7962073966937</v>
      </c>
      <c r="D413" s="4">
        <v>2318.5091287881751</v>
      </c>
      <c r="E413" s="4">
        <f>IF(ISNUMBER(Kreditvækst[[#This Row],[Udlån/BNP (pct. af BNP)]]),IFERROR((Kreditvækst[[#This Row],[Udlån/BNP (pct. af BNP)]]/VLOOKUP(DATE(YEAR(Kreditvækst[[#This Row],[Dato]])-1,MONTH(Kreditvækst[[#This Row],[Dato]]),DAY(Kreditvækst[[#This Row],[Dato]])),Kreditvækst[[#All],[Dato]:[Udlån/BNP (pct. af BNP)]],2,FALSE)-1)*100,NA()),NA())</f>
        <v>-3.9176414451958186</v>
      </c>
      <c r="F413" s="4">
        <f>IFERROR((Kreditvækst[[#This Row],[Udlån til erhverv (mia. kr.)]]/VLOOKUP(DATE(YEAR(Kreditvækst[[#This Row],[Dato]])-1,MONTH(Kreditvækst[[#This Row],[Dato]])+1,1)-1,Kreditvækst[[Dato]:[Udlån til erhverv (mia. kr.)]],3,FALSE)-1)*100,NA())</f>
        <v>1.4568066260697954</v>
      </c>
      <c r="G413" s="4">
        <f>IFERROR((Kreditvækst[[#This Row],[Udlån til husholdninger (mia. kr.)]]/VLOOKUP(DATE(YEAR(Kreditvækst[[#This Row],[Dato]])-1,MONTH(Kreditvækst[[#This Row],[Dato]])+1,1)-1,Kreditvækst[[Dato]:[Udlån til husholdninger (mia. kr.)]],4,FALSE)-1)*100,NA())</f>
        <v>-0.41786765457086927</v>
      </c>
    </row>
    <row r="414" spans="1:7" hidden="1" x14ac:dyDescent="0.25">
      <c r="A414" s="3">
        <v>41759</v>
      </c>
      <c r="B414" s="4"/>
      <c r="C414" s="4">
        <v>1019.8920488937347</v>
      </c>
      <c r="D414" s="4">
        <v>2309.3452061201056</v>
      </c>
      <c r="E414" s="4"/>
      <c r="F414" s="4">
        <f>IFERROR((Kreditvækst[[#This Row],[Udlån til erhverv (mia. kr.)]]/VLOOKUP(DATE(YEAR(Kreditvækst[[#This Row],[Dato]])-1,MONTH(Kreditvækst[[#This Row],[Dato]])+1,1)-1,Kreditvækst[[Dato]:[Udlån til erhverv (mia. kr.)]],3,FALSE)-1)*100,NA())</f>
        <v>1.6000291691013357</v>
      </c>
      <c r="G414" s="4">
        <f>IFERROR((Kreditvækst[[#This Row],[Udlån til husholdninger (mia. kr.)]]/VLOOKUP(DATE(YEAR(Kreditvækst[[#This Row],[Dato]])-1,MONTH(Kreditvækst[[#This Row],[Dato]])+1,1)-1,Kreditvækst[[Dato]:[Udlån til husholdninger (mia. kr.)]],4,FALSE)-1)*100,NA())</f>
        <v>-0.73515013068291557</v>
      </c>
    </row>
    <row r="415" spans="1:7" hidden="1" x14ac:dyDescent="0.25">
      <c r="A415" s="3">
        <v>41790</v>
      </c>
      <c r="B415" s="4"/>
      <c r="C415" s="4">
        <v>1015.9689746931438</v>
      </c>
      <c r="D415" s="4">
        <v>2309.7555852631053</v>
      </c>
      <c r="E415" s="4"/>
      <c r="F415" s="4">
        <f>IFERROR((Kreditvækst[[#This Row],[Udlån til erhverv (mia. kr.)]]/VLOOKUP(DATE(YEAR(Kreditvækst[[#This Row],[Dato]])-1,MONTH(Kreditvækst[[#This Row],[Dato]])+1,1)-1,Kreditvækst[[Dato]:[Udlån til erhverv (mia. kr.)]],3,FALSE)-1)*100,NA())</f>
        <v>0.63834930587318706</v>
      </c>
      <c r="G415" s="4">
        <f>IFERROR((Kreditvækst[[#This Row],[Udlån til husholdninger (mia. kr.)]]/VLOOKUP(DATE(YEAR(Kreditvækst[[#This Row],[Dato]])-1,MONTH(Kreditvækst[[#This Row],[Dato]])+1,1)-1,Kreditvækst[[Dato]:[Udlån til husholdninger (mia. kr.)]],4,FALSE)-1)*100,NA())</f>
        <v>-0.72219965694013677</v>
      </c>
    </row>
    <row r="416" spans="1:7" x14ac:dyDescent="0.25">
      <c r="A416" s="3">
        <v>41820</v>
      </c>
      <c r="B416" s="4">
        <v>243.60224650005117</v>
      </c>
      <c r="C416" s="4">
        <v>1016.3238367206609</v>
      </c>
      <c r="D416" s="4">
        <v>2315.0000812867888</v>
      </c>
      <c r="E416" s="4">
        <f>IF(ISNUMBER(Kreditvækst[[#This Row],[Udlån/BNP (pct. af BNP)]]),IFERROR((Kreditvækst[[#This Row],[Udlån/BNP (pct. af BNP)]]/VLOOKUP(DATE(YEAR(Kreditvækst[[#This Row],[Dato]])-1,MONTH(Kreditvækst[[#This Row],[Dato]]),DAY(Kreditvækst[[#This Row],[Dato]])),Kreditvækst[[#All],[Dato]:[Udlån/BNP (pct. af BNP)]],2,FALSE)-1)*100,NA()),NA())</f>
        <v>-3.8478847652721693</v>
      </c>
      <c r="F416" s="4">
        <f>IFERROR((Kreditvækst[[#This Row],[Udlån til erhverv (mia. kr.)]]/VLOOKUP(DATE(YEAR(Kreditvækst[[#This Row],[Dato]])-1,MONTH(Kreditvækst[[#This Row],[Dato]])+1,1)-1,Kreditvækst[[Dato]:[Udlån til erhverv (mia. kr.)]],3,FALSE)-1)*100,NA())</f>
        <v>0.73590203112230412</v>
      </c>
      <c r="G416" s="4">
        <f>IFERROR((Kreditvækst[[#This Row],[Udlån til husholdninger (mia. kr.)]]/VLOOKUP(DATE(YEAR(Kreditvækst[[#This Row],[Dato]])-1,MONTH(Kreditvækst[[#This Row],[Dato]])+1,1)-1,Kreditvækst[[Dato]:[Udlån til husholdninger (mia. kr.)]],4,FALSE)-1)*100,NA())</f>
        <v>-0.61143673721059111</v>
      </c>
    </row>
    <row r="417" spans="1:7" hidden="1" x14ac:dyDescent="0.25">
      <c r="A417" s="3">
        <v>41851</v>
      </c>
      <c r="B417" s="4"/>
      <c r="C417" s="4">
        <v>1006.0223499427309</v>
      </c>
      <c r="D417" s="4">
        <v>2314.8442779419988</v>
      </c>
      <c r="E417" s="4"/>
      <c r="F417" s="4">
        <f>IFERROR((Kreditvækst[[#This Row],[Udlån til erhverv (mia. kr.)]]/VLOOKUP(DATE(YEAR(Kreditvækst[[#This Row],[Dato]])-1,MONTH(Kreditvækst[[#This Row],[Dato]])+1,1)-1,Kreditvækst[[Dato]:[Udlån til erhverv (mia. kr.)]],3,FALSE)-1)*100,NA())</f>
        <v>0.88450957291064114</v>
      </c>
      <c r="G417" s="4">
        <f>IFERROR((Kreditvækst[[#This Row],[Udlån til husholdninger (mia. kr.)]]/VLOOKUP(DATE(YEAR(Kreditvækst[[#This Row],[Dato]])-1,MONTH(Kreditvækst[[#This Row],[Dato]])+1,1)-1,Kreditvækst[[Dato]:[Udlån til husholdninger (mia. kr.)]],4,FALSE)-1)*100,NA())</f>
        <v>-0.56511818329511021</v>
      </c>
    </row>
    <row r="418" spans="1:7" hidden="1" x14ac:dyDescent="0.25">
      <c r="A418" s="3">
        <v>41882</v>
      </c>
      <c r="B418" s="4"/>
      <c r="C418" s="4">
        <v>1011.955161104901</v>
      </c>
      <c r="D418" s="4">
        <v>2316.0704469098791</v>
      </c>
      <c r="E418" s="4"/>
      <c r="F418" s="4">
        <f>IFERROR((Kreditvækst[[#This Row],[Udlån til erhverv (mia. kr.)]]/VLOOKUP(DATE(YEAR(Kreditvækst[[#This Row],[Dato]])-1,MONTH(Kreditvækst[[#This Row],[Dato]])+1,1)-1,Kreditvækst[[Dato]:[Udlån til erhverv (mia. kr.)]],3,FALSE)-1)*100,NA())</f>
        <v>0.55750529432196938</v>
      </c>
      <c r="G418" s="4">
        <f>IFERROR((Kreditvækst[[#This Row],[Udlån til husholdninger (mia. kr.)]]/VLOOKUP(DATE(YEAR(Kreditvækst[[#This Row],[Dato]])-1,MONTH(Kreditvækst[[#This Row],[Dato]])+1,1)-1,Kreditvækst[[Dato]:[Udlån til husholdninger (mia. kr.)]],4,FALSE)-1)*100,NA())</f>
        <v>-0.41408399323108469</v>
      </c>
    </row>
    <row r="419" spans="1:7" x14ac:dyDescent="0.25">
      <c r="A419" s="3">
        <v>41912</v>
      </c>
      <c r="B419" s="4">
        <v>248.35019097924288</v>
      </c>
      <c r="C419" s="4">
        <v>1017.9423013723945</v>
      </c>
      <c r="D419" s="4">
        <v>2321.4232026417521</v>
      </c>
      <c r="E419" s="4">
        <f>IF(ISNUMBER(Kreditvækst[[#This Row],[Udlån/BNP (pct. af BNP)]]),IFERROR((Kreditvækst[[#This Row],[Udlån/BNP (pct. af BNP)]]/VLOOKUP(DATE(YEAR(Kreditvækst[[#This Row],[Dato]])-1,MONTH(Kreditvækst[[#This Row],[Dato]]),DAY(Kreditvækst[[#This Row],[Dato]])),Kreditvækst[[#All],[Dato]:[Udlån/BNP (pct. af BNP)]],2,FALSE)-1)*100,NA()),NA())</f>
        <v>-1.5471959420839454</v>
      </c>
      <c r="F419" s="4">
        <f>IFERROR((Kreditvækst[[#This Row],[Udlån til erhverv (mia. kr.)]]/VLOOKUP(DATE(YEAR(Kreditvækst[[#This Row],[Dato]])-1,MONTH(Kreditvækst[[#This Row],[Dato]])+1,1)-1,Kreditvækst[[Dato]:[Udlån til erhverv (mia. kr.)]],3,FALSE)-1)*100,NA())</f>
        <v>0.57140933105908065</v>
      </c>
      <c r="G419" s="4">
        <f>IFERROR((Kreditvækst[[#This Row],[Udlån til husholdninger (mia. kr.)]]/VLOOKUP(DATE(YEAR(Kreditvækst[[#This Row],[Dato]])-1,MONTH(Kreditvækst[[#This Row],[Dato]])+1,1)-1,Kreditvækst[[Dato]:[Udlån til husholdninger (mia. kr.)]],4,FALSE)-1)*100,NA())</f>
        <v>-0.35704516902346217</v>
      </c>
    </row>
    <row r="420" spans="1:7" hidden="1" x14ac:dyDescent="0.25">
      <c r="A420" s="3">
        <v>41943</v>
      </c>
      <c r="B420" s="4"/>
      <c r="C420" s="4">
        <v>1016.2363800344524</v>
      </c>
      <c r="D420" s="4">
        <v>2319.7662444096622</v>
      </c>
      <c r="E420" s="4"/>
      <c r="F420" s="4">
        <f>IFERROR((Kreditvækst[[#This Row],[Udlån til erhverv (mia. kr.)]]/VLOOKUP(DATE(YEAR(Kreditvækst[[#This Row],[Dato]])-1,MONTH(Kreditvækst[[#This Row],[Dato]])+1,1)-1,Kreditvækst[[Dato]:[Udlån til erhverv (mia. kr.)]],3,FALSE)-1)*100,NA())</f>
        <v>1.369627032386922</v>
      </c>
      <c r="G420" s="4">
        <f>IFERROR((Kreditvækst[[#This Row],[Udlån til husholdninger (mia. kr.)]]/VLOOKUP(DATE(YEAR(Kreditvækst[[#This Row],[Dato]])-1,MONTH(Kreditvækst[[#This Row],[Dato]])+1,1)-1,Kreditvækst[[Dato]:[Udlån til husholdninger (mia. kr.)]],4,FALSE)-1)*100,NA())</f>
        <v>-0.26018755104755265</v>
      </c>
    </row>
    <row r="421" spans="1:7" hidden="1" x14ac:dyDescent="0.25">
      <c r="A421" s="3">
        <v>41973</v>
      </c>
      <c r="B421" s="4"/>
      <c r="C421" s="4">
        <v>1019.0805860710634</v>
      </c>
      <c r="D421" s="4">
        <v>2318.4595977462623</v>
      </c>
      <c r="E421" s="4"/>
      <c r="F421" s="4">
        <f>IFERROR((Kreditvækst[[#This Row],[Udlån til erhverv (mia. kr.)]]/VLOOKUP(DATE(YEAR(Kreditvækst[[#This Row],[Dato]])-1,MONTH(Kreditvækst[[#This Row],[Dato]])+1,1)-1,Kreditvækst[[Dato]:[Udlån til erhverv (mia. kr.)]],3,FALSE)-1)*100,NA())</f>
        <v>1.1874761246604582</v>
      </c>
      <c r="G421" s="4">
        <f>IFERROR((Kreditvækst[[#This Row],[Udlån til husholdninger (mia. kr.)]]/VLOOKUP(DATE(YEAR(Kreditvækst[[#This Row],[Dato]])-1,MONTH(Kreditvækst[[#This Row],[Dato]])+1,1)-1,Kreditvækst[[Dato]:[Udlån til husholdninger (mia. kr.)]],4,FALSE)-1)*100,NA())</f>
        <v>-0.49547655744541785</v>
      </c>
    </row>
    <row r="422" spans="1:7" x14ac:dyDescent="0.25">
      <c r="A422" s="3">
        <v>42004</v>
      </c>
      <c r="B422" s="4">
        <v>247.15431615790317</v>
      </c>
      <c r="C422" s="4">
        <v>1023.3404996053608</v>
      </c>
      <c r="D422" s="4">
        <v>2329.5564261477989</v>
      </c>
      <c r="E422" s="4">
        <f>IF(ISNUMBER(Kreditvækst[[#This Row],[Udlån/BNP (pct. af BNP)]]),IFERROR((Kreditvækst[[#This Row],[Udlån/BNP (pct. af BNP)]]/VLOOKUP(DATE(YEAR(Kreditvækst[[#This Row],[Dato]])-1,MONTH(Kreditvækst[[#This Row],[Dato]]),DAY(Kreditvækst[[#This Row],[Dato]])),Kreditvækst[[#All],[Dato]:[Udlån/BNP (pct. af BNP)]],2,FALSE)-1)*100,NA()),NA())</f>
        <v>0.37582305721177711</v>
      </c>
      <c r="F422" s="4">
        <f>IFERROR((Kreditvækst[[#This Row],[Udlån til erhverv (mia. kr.)]]/VLOOKUP(DATE(YEAR(Kreditvækst[[#This Row],[Dato]])-1,MONTH(Kreditvækst[[#This Row],[Dato]])+1,1)-1,Kreditvækst[[Dato]:[Udlån til erhverv (mia. kr.)]],3,FALSE)-1)*100,NA())</f>
        <v>1.5047957548044666</v>
      </c>
      <c r="G422" s="4">
        <f>IFERROR((Kreditvækst[[#This Row],[Udlån til husholdninger (mia. kr.)]]/VLOOKUP(DATE(YEAR(Kreditvækst[[#This Row],[Dato]])-1,MONTH(Kreditvækst[[#This Row],[Dato]])+1,1)-1,Kreditvækst[[Dato]:[Udlån til husholdninger (mia. kr.)]],4,FALSE)-1)*100,NA())</f>
        <v>-0.12241999549412741</v>
      </c>
    </row>
    <row r="423" spans="1:7" hidden="1" x14ac:dyDescent="0.25">
      <c r="A423" s="3">
        <v>42035</v>
      </c>
      <c r="B423" s="4"/>
      <c r="C423" s="4">
        <v>1019.6351764331997</v>
      </c>
      <c r="D423" s="4">
        <v>2314.978156439759</v>
      </c>
      <c r="E423" s="4"/>
      <c r="F423" s="4">
        <f>IFERROR((Kreditvækst[[#This Row],[Udlån til erhverv (mia. kr.)]]/VLOOKUP(DATE(YEAR(Kreditvækst[[#This Row],[Dato]])-1,MONTH(Kreditvækst[[#This Row],[Dato]])+1,1)-1,Kreditvækst[[Dato]:[Udlån til erhverv (mia. kr.)]],3,FALSE)-1)*100,NA())</f>
        <v>1.3002529380376382</v>
      </c>
      <c r="G423" s="4">
        <f>IFERROR((Kreditvækst[[#This Row],[Udlån til husholdninger (mia. kr.)]]/VLOOKUP(DATE(YEAR(Kreditvækst[[#This Row],[Dato]])-1,MONTH(Kreditvækst[[#This Row],[Dato]])+1,1)-1,Kreditvækst[[Dato]:[Udlån til husholdninger (mia. kr.)]],4,FALSE)-1)*100,NA())</f>
        <v>-8.3173057828533903E-2</v>
      </c>
    </row>
    <row r="424" spans="1:7" hidden="1" x14ac:dyDescent="0.25">
      <c r="A424" s="3">
        <v>42063</v>
      </c>
      <c r="B424" s="4"/>
      <c r="C424" s="4">
        <v>1017.3925191852798</v>
      </c>
      <c r="D424" s="4">
        <v>2317.0780949359087</v>
      </c>
      <c r="E424" s="4"/>
      <c r="F424" s="4">
        <f>IFERROR((Kreditvækst[[#This Row],[Udlån til erhverv (mia. kr.)]]/VLOOKUP(DATE(YEAR(Kreditvækst[[#This Row],[Dato]])-1,MONTH(Kreditvækst[[#This Row],[Dato]])+1,1)-1,Kreditvækst[[Dato]:[Udlån til erhverv (mia. kr.)]],3,FALSE)-1)*100,NA())</f>
        <v>1.1141140833095031</v>
      </c>
      <c r="G424" s="4">
        <f>IFERROR((Kreditvækst[[#This Row],[Udlån til husholdninger (mia. kr.)]]/VLOOKUP(DATE(YEAR(Kreditvækst[[#This Row],[Dato]])-1,MONTH(Kreditvækst[[#This Row],[Dato]])+1,1)-1,Kreditvækst[[Dato]:[Udlån til husholdninger (mia. kr.)]],4,FALSE)-1)*100,NA())</f>
        <v>2.8117737272825849E-2</v>
      </c>
    </row>
    <row r="425" spans="1:7" x14ac:dyDescent="0.25">
      <c r="A425" s="3">
        <v>42094</v>
      </c>
      <c r="B425" s="4">
        <v>247.28171518580032</v>
      </c>
      <c r="C425" s="4">
        <v>1029.2679202304926</v>
      </c>
      <c r="D425" s="4">
        <v>2326.4843667076143</v>
      </c>
      <c r="E425" s="4">
        <f>IF(ISNUMBER(Kreditvækst[[#This Row],[Udlån/BNP (pct. af BNP)]]),IFERROR((Kreditvækst[[#This Row],[Udlån/BNP (pct. af BNP)]]/VLOOKUP(DATE(YEAR(Kreditvækst[[#This Row],[Dato]])-1,MONTH(Kreditvækst[[#This Row],[Dato]]),DAY(Kreditvækst[[#This Row],[Dato]])),Kreditvækst[[#All],[Dato]:[Udlån/BNP (pct. af BNP)]],2,FALSE)-1)*100,NA()),NA())</f>
        <v>0.65979857977449541</v>
      </c>
      <c r="F425" s="4">
        <f>IFERROR((Kreditvækst[[#This Row],[Udlån til erhverv (mia. kr.)]]/VLOOKUP(DATE(YEAR(Kreditvækst[[#This Row],[Dato]])-1,MONTH(Kreditvækst[[#This Row],[Dato]])+1,1)-1,Kreditvækst[[Dato]:[Udlån til erhverv (mia. kr.)]],3,FALSE)-1)*100,NA())</f>
        <v>0.53445332130233059</v>
      </c>
      <c r="G425" s="4">
        <f>IFERROR((Kreditvækst[[#This Row],[Udlån til husholdninger (mia. kr.)]]/VLOOKUP(DATE(YEAR(Kreditvækst[[#This Row],[Dato]])-1,MONTH(Kreditvækst[[#This Row],[Dato]])+1,1)-1,Kreditvækst[[Dato]:[Udlån til husholdninger (mia. kr.)]],4,FALSE)-1)*100,NA())</f>
        <v>0.34398130334762911</v>
      </c>
    </row>
    <row r="426" spans="1:7" hidden="1" x14ac:dyDescent="0.25">
      <c r="A426" s="3">
        <v>42124</v>
      </c>
      <c r="B426" s="4"/>
      <c r="C426" s="4">
        <v>1030.4048711293626</v>
      </c>
      <c r="D426" s="4">
        <v>2323.0729759183641</v>
      </c>
      <c r="E426" s="4"/>
      <c r="F426" s="4">
        <f>IFERROR((Kreditvækst[[#This Row],[Udlån til erhverv (mia. kr.)]]/VLOOKUP(DATE(YEAR(Kreditvækst[[#This Row],[Dato]])-1,MONTH(Kreditvækst[[#This Row],[Dato]])+1,1)-1,Kreditvækst[[Dato]:[Udlån til erhverv (mia. kr.)]],3,FALSE)-1)*100,NA())</f>
        <v>1.0307779384132854</v>
      </c>
      <c r="G426" s="4">
        <f>IFERROR((Kreditvækst[[#This Row],[Udlån til husholdninger (mia. kr.)]]/VLOOKUP(DATE(YEAR(Kreditvækst[[#This Row],[Dato]])-1,MONTH(Kreditvækst[[#This Row],[Dato]])+1,1)-1,Kreditvækst[[Dato]:[Udlån til husholdninger (mia. kr.)]],4,FALSE)-1)*100,NA())</f>
        <v>0.59444425033892134</v>
      </c>
    </row>
    <row r="427" spans="1:7" hidden="1" x14ac:dyDescent="0.25">
      <c r="A427" s="3">
        <v>42155</v>
      </c>
      <c r="B427" s="4"/>
      <c r="C427" s="4">
        <v>1030.1776424695827</v>
      </c>
      <c r="D427" s="4">
        <v>2326.0874055933141</v>
      </c>
      <c r="E427" s="4"/>
      <c r="F427" s="4">
        <f>IFERROR((Kreditvækst[[#This Row],[Udlån til erhverv (mia. kr.)]]/VLOOKUP(DATE(YEAR(Kreditvækst[[#This Row],[Dato]])-1,MONTH(Kreditvækst[[#This Row],[Dato]])+1,1)-1,Kreditvækst[[Dato]:[Udlån til erhverv (mia. kr.)]],3,FALSE)-1)*100,NA())</f>
        <v>1.3985336295067929</v>
      </c>
      <c r="G427" s="4">
        <f>IFERROR((Kreditvækst[[#This Row],[Udlån til husholdninger (mia. kr.)]]/VLOOKUP(DATE(YEAR(Kreditvækst[[#This Row],[Dato]])-1,MONTH(Kreditvækst[[#This Row],[Dato]])+1,1)-1,Kreditvækst[[Dato]:[Udlån til husholdninger (mia. kr.)]],4,FALSE)-1)*100,NA())</f>
        <v>0.70708002328949693</v>
      </c>
    </row>
    <row r="428" spans="1:7" x14ac:dyDescent="0.25">
      <c r="A428" s="3">
        <v>42185</v>
      </c>
      <c r="B428" s="4">
        <v>244.10660025599196</v>
      </c>
      <c r="C428" s="4">
        <v>1031.3832516564603</v>
      </c>
      <c r="D428" s="4">
        <v>2335.1244866080228</v>
      </c>
      <c r="E428" s="4">
        <f>IF(ISNUMBER(Kreditvækst[[#This Row],[Udlån/BNP (pct. af BNP)]]),IFERROR((Kreditvækst[[#This Row],[Udlån/BNP (pct. af BNP)]]/VLOOKUP(DATE(YEAR(Kreditvækst[[#This Row],[Dato]])-1,MONTH(Kreditvækst[[#This Row],[Dato]]),DAY(Kreditvækst[[#This Row],[Dato]])),Kreditvækst[[#All],[Dato]:[Udlån/BNP (pct. af BNP)]],2,FALSE)-1)*100,NA()),NA())</f>
        <v>0.20703986239334338</v>
      </c>
      <c r="F428" s="4">
        <f>IFERROR((Kreditvækst[[#This Row],[Udlån til erhverv (mia. kr.)]]/VLOOKUP(DATE(YEAR(Kreditvækst[[#This Row],[Dato]])-1,MONTH(Kreditvækst[[#This Row],[Dato]])+1,1)-1,Kreditvækst[[Dato]:[Udlån til erhverv (mia. kr.)]],3,FALSE)-1)*100,NA())</f>
        <v>1.4817535899178669</v>
      </c>
      <c r="G428" s="4">
        <f>IFERROR((Kreditvækst[[#This Row],[Udlån til husholdninger (mia. kr.)]]/VLOOKUP(DATE(YEAR(Kreditvækst[[#This Row],[Dato]])-1,MONTH(Kreditvækst[[#This Row],[Dato]])+1,1)-1,Kreditvækst[[Dato]:[Udlån til husholdninger (mia. kr.)]],4,FALSE)-1)*100,NA())</f>
        <v>0.86930473497210947</v>
      </c>
    </row>
    <row r="429" spans="1:7" hidden="1" x14ac:dyDescent="0.25">
      <c r="A429" s="3">
        <v>42216</v>
      </c>
      <c r="B429" s="4"/>
      <c r="C429" s="4">
        <v>1020.0107020967412</v>
      </c>
      <c r="D429" s="4">
        <v>2338.7712485333823</v>
      </c>
      <c r="E429" s="4"/>
      <c r="F429" s="4">
        <f>IFERROR((Kreditvækst[[#This Row],[Udlån til erhverv (mia. kr.)]]/VLOOKUP(DATE(YEAR(Kreditvækst[[#This Row],[Dato]])-1,MONTH(Kreditvækst[[#This Row],[Dato]])+1,1)-1,Kreditvækst[[Dato]:[Udlån til erhverv (mia. kr.)]],3,FALSE)-1)*100,NA())</f>
        <v>1.3904613704463609</v>
      </c>
      <c r="G429" s="4">
        <f>IFERROR((Kreditvækst[[#This Row],[Udlån til husholdninger (mia. kr.)]]/VLOOKUP(DATE(YEAR(Kreditvækst[[#This Row],[Dato]])-1,MONTH(Kreditvækst[[#This Row],[Dato]])+1,1)-1,Kreditvækst[[Dato]:[Udlån til husholdninger (mia. kr.)]],4,FALSE)-1)*100,NA())</f>
        <v>1.0336319734066679</v>
      </c>
    </row>
    <row r="430" spans="1:7" hidden="1" x14ac:dyDescent="0.25">
      <c r="A430" s="3">
        <v>42247</v>
      </c>
      <c r="B430" s="4"/>
      <c r="C430" s="4">
        <v>1026.9734834955311</v>
      </c>
      <c r="D430" s="4">
        <v>2340.0094738698926</v>
      </c>
      <c r="E430" s="4"/>
      <c r="F430" s="4">
        <f>IFERROR((Kreditvækst[[#This Row],[Udlån til erhverv (mia. kr.)]]/VLOOKUP(DATE(YEAR(Kreditvækst[[#This Row],[Dato]])-1,MONTH(Kreditvækst[[#This Row],[Dato]])+1,1)-1,Kreditvækst[[Dato]:[Udlån til erhverv (mia. kr.)]],3,FALSE)-1)*100,NA())</f>
        <v>1.4840897075155457</v>
      </c>
      <c r="G430" s="4">
        <f>IFERROR((Kreditvækst[[#This Row],[Udlån til husholdninger (mia. kr.)]]/VLOOKUP(DATE(YEAR(Kreditvækst[[#This Row],[Dato]])-1,MONTH(Kreditvækst[[#This Row],[Dato]])+1,1)-1,Kreditvækst[[Dato]:[Udlån til husholdninger (mia. kr.)]],4,FALSE)-1)*100,NA())</f>
        <v>1.033605302980023</v>
      </c>
    </row>
    <row r="431" spans="1:7" x14ac:dyDescent="0.25">
      <c r="A431" s="3">
        <v>42277</v>
      </c>
      <c r="B431" s="4">
        <v>246.44097979724498</v>
      </c>
      <c r="C431" s="4">
        <v>1028.1652524593992</v>
      </c>
      <c r="D431" s="4">
        <v>2344.4504879031515</v>
      </c>
      <c r="E431" s="4">
        <f>IF(ISNUMBER(Kreditvækst[[#This Row],[Udlån/BNP (pct. af BNP)]]),IFERROR((Kreditvækst[[#This Row],[Udlån/BNP (pct. af BNP)]]/VLOOKUP(DATE(YEAR(Kreditvækst[[#This Row],[Dato]])-1,MONTH(Kreditvækst[[#This Row],[Dato]]),DAY(Kreditvækst[[#This Row],[Dato]])),Kreditvækst[[#All],[Dato]:[Udlån/BNP (pct. af BNP)]],2,FALSE)-1)*100,NA()),NA())</f>
        <v>-0.76875768626144536</v>
      </c>
      <c r="F431" s="4">
        <f>IFERROR((Kreditvækst[[#This Row],[Udlån til erhverv (mia. kr.)]]/VLOOKUP(DATE(YEAR(Kreditvækst[[#This Row],[Dato]])-1,MONTH(Kreditvækst[[#This Row],[Dato]])+1,1)-1,Kreditvækst[[Dato]:[Udlån til erhverv (mia. kr.)]],3,FALSE)-1)*100,NA())</f>
        <v>1.0042760845307308</v>
      </c>
      <c r="G431" s="4">
        <f>IFERROR((Kreditvækst[[#This Row],[Udlån til husholdninger (mia. kr.)]]/VLOOKUP(DATE(YEAR(Kreditvækst[[#This Row],[Dato]])-1,MONTH(Kreditvækst[[#This Row],[Dato]])+1,1)-1,Kreditvækst[[Dato]:[Udlån til husholdninger (mia. kr.)]],4,FALSE)-1)*100,NA())</f>
        <v>0.99194688995933866</v>
      </c>
    </row>
    <row r="432" spans="1:7" hidden="1" x14ac:dyDescent="0.25">
      <c r="A432" s="3">
        <v>42308</v>
      </c>
      <c r="B432" s="4"/>
      <c r="C432" s="4">
        <v>1026.5796670190293</v>
      </c>
      <c r="D432" s="4">
        <v>2342.5968994940713</v>
      </c>
      <c r="E432" s="4"/>
      <c r="F432" s="4">
        <f>IFERROR((Kreditvækst[[#This Row],[Udlån til erhverv (mia. kr.)]]/VLOOKUP(DATE(YEAR(Kreditvækst[[#This Row],[Dato]])-1,MONTH(Kreditvækst[[#This Row],[Dato]])+1,1)-1,Kreditvækst[[Dato]:[Udlån til erhverv (mia. kr.)]],3,FALSE)-1)*100,NA())</f>
        <v>1.0178032579611251</v>
      </c>
      <c r="G432" s="4">
        <f>IFERROR((Kreditvækst[[#This Row],[Udlån til husholdninger (mia. kr.)]]/VLOOKUP(DATE(YEAR(Kreditvækst[[#This Row],[Dato]])-1,MONTH(Kreditvækst[[#This Row],[Dato]])+1,1)-1,Kreditvækst[[Dato]:[Udlån til husholdninger (mia. kr.)]],4,FALSE)-1)*100,NA())</f>
        <v>0.98417912319519463</v>
      </c>
    </row>
    <row r="433" spans="1:7" hidden="1" x14ac:dyDescent="0.25">
      <c r="A433" s="3">
        <v>42338</v>
      </c>
      <c r="B433" s="4"/>
      <c r="C433" s="4">
        <v>1031.7930303857593</v>
      </c>
      <c r="D433" s="4">
        <v>2340.2656872290113</v>
      </c>
      <c r="E433" s="4"/>
      <c r="F433" s="4">
        <f>IFERROR((Kreditvækst[[#This Row],[Udlån til erhverv (mia. kr.)]]/VLOOKUP(DATE(YEAR(Kreditvækst[[#This Row],[Dato]])-1,MONTH(Kreditvækst[[#This Row],[Dato]])+1,1)-1,Kreditvækst[[Dato]:[Udlån til erhverv (mia. kr.)]],3,FALSE)-1)*100,NA())</f>
        <v>1.2474424975268184</v>
      </c>
      <c r="G433" s="4">
        <f>IFERROR((Kreditvækst[[#This Row],[Udlån til husholdninger (mia. kr.)]]/VLOOKUP(DATE(YEAR(Kreditvækst[[#This Row],[Dato]])-1,MONTH(Kreditvækst[[#This Row],[Dato]])+1,1)-1,Kreditvækst[[Dato]:[Udlån til husholdninger (mia. kr.)]],4,FALSE)-1)*100,NA())</f>
        <v>0.94054213857970304</v>
      </c>
    </row>
    <row r="434" spans="1:7" x14ac:dyDescent="0.25">
      <c r="A434" s="3">
        <v>42369</v>
      </c>
      <c r="B434" s="4">
        <v>245.24367848435585</v>
      </c>
      <c r="C434" s="4">
        <v>1027.9372216919444</v>
      </c>
      <c r="D434" s="4">
        <v>2346.2587892046313</v>
      </c>
      <c r="E434" s="4">
        <f>IF(ISNUMBER(Kreditvækst[[#This Row],[Udlån/BNP (pct. af BNP)]]),IFERROR((Kreditvækst[[#This Row],[Udlån/BNP (pct. af BNP)]]/VLOOKUP(DATE(YEAR(Kreditvækst[[#This Row],[Dato]])-1,MONTH(Kreditvækst[[#This Row],[Dato]]),DAY(Kreditvækst[[#This Row],[Dato]])),Kreditvækst[[#All],[Dato]:[Udlån/BNP (pct. af BNP)]],2,FALSE)-1)*100,NA()),NA())</f>
        <v>-0.77305454472688107</v>
      </c>
      <c r="F434" s="4">
        <f>IFERROR((Kreditvækst[[#This Row],[Udlån til erhverv (mia. kr.)]]/VLOOKUP(DATE(YEAR(Kreditvækst[[#This Row],[Dato]])-1,MONTH(Kreditvækst[[#This Row],[Dato]])+1,1)-1,Kreditvækst[[Dato]:[Udlån til erhverv (mia. kr.)]],3,FALSE)-1)*100,NA())</f>
        <v>0.44918793777399824</v>
      </c>
      <c r="G434" s="4">
        <f>IFERROR((Kreditvækst[[#This Row],[Udlån til husholdninger (mia. kr.)]]/VLOOKUP(DATE(YEAR(Kreditvækst[[#This Row],[Dato]])-1,MONTH(Kreditvækst[[#This Row],[Dato]])+1,1)-1,Kreditvækst[[Dato]:[Udlån til husholdninger (mia. kr.)]],4,FALSE)-1)*100,NA())</f>
        <v>0.71697611053156418</v>
      </c>
    </row>
    <row r="435" spans="1:7" hidden="1" x14ac:dyDescent="0.25">
      <c r="A435" s="3">
        <v>42400</v>
      </c>
      <c r="B435" s="4"/>
      <c r="C435" s="4">
        <v>1031.4019633414944</v>
      </c>
      <c r="D435" s="4">
        <v>2338.1730328908316</v>
      </c>
      <c r="E435" s="4"/>
      <c r="F435" s="4">
        <f>IFERROR((Kreditvækst[[#This Row],[Udlån til erhverv (mia. kr.)]]/VLOOKUP(DATE(YEAR(Kreditvækst[[#This Row],[Dato]])-1,MONTH(Kreditvækst[[#This Row],[Dato]])+1,1)-1,Kreditvækst[[Dato]:[Udlån til erhverv (mia. kr.)]],3,FALSE)-1)*100,NA())</f>
        <v>1.1540193179148783</v>
      </c>
      <c r="G435" s="4">
        <f>IFERROR((Kreditvækst[[#This Row],[Udlån til husholdninger (mia. kr.)]]/VLOOKUP(DATE(YEAR(Kreditvækst[[#This Row],[Dato]])-1,MONTH(Kreditvækst[[#This Row],[Dato]])+1,1)-1,Kreditvækst[[Dato]:[Udlån til husholdninger (mia. kr.)]],4,FALSE)-1)*100,NA())</f>
        <v>1.0019479616492077</v>
      </c>
    </row>
    <row r="436" spans="1:7" hidden="1" x14ac:dyDescent="0.25">
      <c r="A436" s="3">
        <v>42429</v>
      </c>
      <c r="B436" s="4"/>
      <c r="C436" s="4">
        <v>1034.9876132422344</v>
      </c>
      <c r="D436" s="4">
        <v>2339.5997183556615</v>
      </c>
      <c r="E436" s="4"/>
      <c r="F436" s="4">
        <f>IFERROR((Kreditvækst[[#This Row],[Udlån til erhverv (mia. kr.)]]/VLOOKUP(DATE(YEAR(Kreditvækst[[#This Row],[Dato]])-1,MONTH(Kreditvækst[[#This Row],[Dato]])+1,1)-1,Kreditvækst[[Dato]:[Udlån til erhverv (mia. kr.)]],3,FALSE)-1)*100,NA())</f>
        <v>1.7294302567748998</v>
      </c>
      <c r="G436" s="4">
        <f>IFERROR((Kreditvækst[[#This Row],[Udlån til husholdninger (mia. kr.)]]/VLOOKUP(DATE(YEAR(Kreditvækst[[#This Row],[Dato]])-1,MONTH(Kreditvækst[[#This Row],[Dato]])+1,1)-1,Kreditvækst[[Dato]:[Udlån til husholdninger (mia. kr.)]],4,FALSE)-1)*100,NA())</f>
        <v>0.97198378720919631</v>
      </c>
    </row>
    <row r="437" spans="1:7" x14ac:dyDescent="0.25">
      <c r="A437" s="3">
        <v>42460</v>
      </c>
      <c r="B437" s="4">
        <v>245.01558240702738</v>
      </c>
      <c r="C437" s="4">
        <v>1045.1562218262191</v>
      </c>
      <c r="D437" s="4">
        <v>2343.9384291544748</v>
      </c>
      <c r="E437" s="4">
        <f>IF(ISNUMBER(Kreditvækst[[#This Row],[Udlån/BNP (pct. af BNP)]]),IFERROR((Kreditvækst[[#This Row],[Udlån/BNP (pct. af BNP)]]/VLOOKUP(DATE(YEAR(Kreditvækst[[#This Row],[Dato]])-1,MONTH(Kreditvækst[[#This Row],[Dato]]),DAY(Kreditvækst[[#This Row],[Dato]])),Kreditvækst[[#All],[Dato]:[Udlån/BNP (pct. af BNP)]],2,FALSE)-1)*100,NA()),NA())</f>
        <v>-0.91641744601708153</v>
      </c>
      <c r="F437" s="4">
        <f>IFERROR((Kreditvækst[[#This Row],[Udlån til erhverv (mia. kr.)]]/VLOOKUP(DATE(YEAR(Kreditvækst[[#This Row],[Dato]])-1,MONTH(Kreditvækst[[#This Row],[Dato]])+1,1)-1,Kreditvækst[[Dato]:[Udlån til erhverv (mia. kr.)]],3,FALSE)-1)*100,NA())</f>
        <v>1.5436507136225908</v>
      </c>
      <c r="G437" s="4">
        <f>IFERROR((Kreditvækst[[#This Row],[Udlån til husholdninger (mia. kr.)]]/VLOOKUP(DATE(YEAR(Kreditvækst[[#This Row],[Dato]])-1,MONTH(Kreditvækst[[#This Row],[Dato]])+1,1)-1,Kreditvækst[[Dato]:[Udlån til husholdninger (mia. kr.)]],4,FALSE)-1)*100,NA())</f>
        <v>0.75023338633308789</v>
      </c>
    </row>
    <row r="438" spans="1:7" hidden="1" x14ac:dyDescent="0.25">
      <c r="A438" s="3">
        <v>42490</v>
      </c>
      <c r="B438" s="4"/>
      <c r="C438" s="4">
        <v>1043.257779047957</v>
      </c>
      <c r="D438" s="4">
        <v>2341.7095276751847</v>
      </c>
      <c r="E438" s="4"/>
      <c r="F438" s="4">
        <f>IFERROR((Kreditvækst[[#This Row],[Udlån til erhverv (mia. kr.)]]/VLOOKUP(DATE(YEAR(Kreditvækst[[#This Row],[Dato]])-1,MONTH(Kreditvækst[[#This Row],[Dato]])+1,1)-1,Kreditvækst[[Dato]:[Udlån til erhverv (mia. kr.)]],3,FALSE)-1)*100,NA())</f>
        <v>1.2473648251009495</v>
      </c>
      <c r="G438" s="4">
        <f>IFERROR((Kreditvækst[[#This Row],[Udlån til husholdninger (mia. kr.)]]/VLOOKUP(DATE(YEAR(Kreditvækst[[#This Row],[Dato]])-1,MONTH(Kreditvækst[[#This Row],[Dato]])+1,1)-1,Kreditvækst[[Dato]:[Udlån til husholdninger (mia. kr.)]],4,FALSE)-1)*100,NA())</f>
        <v>0.80223703473856212</v>
      </c>
    </row>
    <row r="439" spans="1:7" hidden="1" x14ac:dyDescent="0.25">
      <c r="A439" s="3">
        <v>42521</v>
      </c>
      <c r="B439" s="4"/>
      <c r="C439" s="4">
        <v>1045.7986156309571</v>
      </c>
      <c r="D439" s="4">
        <v>2341.6245574527247</v>
      </c>
      <c r="E439" s="4"/>
      <c r="F439" s="4">
        <f>IFERROR((Kreditvækst[[#This Row],[Udlån til erhverv (mia. kr.)]]/VLOOKUP(DATE(YEAR(Kreditvækst[[#This Row],[Dato]])-1,MONTH(Kreditvækst[[#This Row],[Dato]])+1,1)-1,Kreditvækst[[Dato]:[Udlån til erhverv (mia. kr.)]],3,FALSE)-1)*100,NA())</f>
        <v>1.5163378156729523</v>
      </c>
      <c r="G439" s="4">
        <f>IFERROR((Kreditvækst[[#This Row],[Udlån til husholdninger (mia. kr.)]]/VLOOKUP(DATE(YEAR(Kreditvækst[[#This Row],[Dato]])-1,MONTH(Kreditvækst[[#This Row],[Dato]])+1,1)-1,Kreditvækst[[Dato]:[Udlån til husholdninger (mia. kr.)]],4,FALSE)-1)*100,NA())</f>
        <v>0.66795219397388639</v>
      </c>
    </row>
    <row r="440" spans="1:7" x14ac:dyDescent="0.25">
      <c r="A440" s="3">
        <v>42551</v>
      </c>
      <c r="B440" s="4">
        <v>245.32667224510703</v>
      </c>
      <c r="C440" s="4">
        <v>1053.2833625647004</v>
      </c>
      <c r="D440" s="4">
        <v>2349.1851561688118</v>
      </c>
      <c r="E440" s="4">
        <f>IF(ISNUMBER(Kreditvækst[[#This Row],[Udlån/BNP (pct. af BNP)]]),IFERROR((Kreditvækst[[#This Row],[Udlån/BNP (pct. af BNP)]]/VLOOKUP(DATE(YEAR(Kreditvækst[[#This Row],[Dato]])-1,MONTH(Kreditvækst[[#This Row],[Dato]]),DAY(Kreditvækst[[#This Row],[Dato]])),Kreditvækst[[#All],[Dato]:[Udlån/BNP (pct. af BNP)]],2,FALSE)-1)*100,NA()),NA())</f>
        <v>0.4998111430971619</v>
      </c>
      <c r="F440" s="4">
        <f>IFERROR((Kreditvækst[[#This Row],[Udlån til erhverv (mia. kr.)]]/VLOOKUP(DATE(YEAR(Kreditvækst[[#This Row],[Dato]])-1,MONTH(Kreditvækst[[#This Row],[Dato]])+1,1)-1,Kreditvækst[[Dato]:[Udlån til erhverv (mia. kr.)]],3,FALSE)-1)*100,NA())</f>
        <v>2.1233727494670118</v>
      </c>
      <c r="G440" s="4">
        <f>IFERROR((Kreditvækst[[#This Row],[Udlån til husholdninger (mia. kr.)]]/VLOOKUP(DATE(YEAR(Kreditvækst[[#This Row],[Dato]])-1,MONTH(Kreditvækst[[#This Row],[Dato]])+1,1)-1,Kreditvækst[[Dato]:[Udlån til husholdninger (mia. kr.)]],4,FALSE)-1)*100,NA())</f>
        <v>0.60213790063130546</v>
      </c>
    </row>
    <row r="441" spans="1:7" hidden="1" x14ac:dyDescent="0.25">
      <c r="A441" s="3">
        <v>42582</v>
      </c>
      <c r="B441" s="4"/>
      <c r="C441" s="4">
        <v>1041.4012594014803</v>
      </c>
      <c r="D441" s="4">
        <v>2350.5497520458116</v>
      </c>
      <c r="E441" s="4"/>
      <c r="F441" s="4">
        <f>IFERROR((Kreditvækst[[#This Row],[Udlån til erhverv (mia. kr.)]]/VLOOKUP(DATE(YEAR(Kreditvækst[[#This Row],[Dato]])-1,MONTH(Kreditvækst[[#This Row],[Dato]])+1,1)-1,Kreditvækst[[Dato]:[Udlån til erhverv (mia. kr.)]],3,FALSE)-1)*100,NA())</f>
        <v>2.0970914580374922</v>
      </c>
      <c r="G441" s="4">
        <f>IFERROR((Kreditvækst[[#This Row],[Udlån til husholdninger (mia. kr.)]]/VLOOKUP(DATE(YEAR(Kreditvækst[[#This Row],[Dato]])-1,MONTH(Kreditvækst[[#This Row],[Dato]])+1,1)-1,Kreditvækst[[Dato]:[Udlån til husholdninger (mia. kr.)]],4,FALSE)-1)*100,NA())</f>
        <v>0.50361930521487519</v>
      </c>
    </row>
    <row r="442" spans="1:7" hidden="1" x14ac:dyDescent="0.25">
      <c r="A442" s="3">
        <v>42613</v>
      </c>
      <c r="B442" s="4"/>
      <c r="C442" s="4">
        <v>1046.2187427544404</v>
      </c>
      <c r="D442" s="4">
        <v>2353.1395581176816</v>
      </c>
      <c r="E442" s="4"/>
      <c r="F442" s="4">
        <f>IFERROR((Kreditvækst[[#This Row],[Udlån til erhverv (mia. kr.)]]/VLOOKUP(DATE(YEAR(Kreditvækst[[#This Row],[Dato]])-1,MONTH(Kreditvækst[[#This Row],[Dato]])+1,1)-1,Kreditvækst[[Dato]:[Udlån til erhverv (mia. kr.)]],3,FALSE)-1)*100,NA())</f>
        <v>1.8739782056887977</v>
      </c>
      <c r="G442" s="4">
        <f>IFERROR((Kreditvækst[[#This Row],[Udlån til husholdninger (mia. kr.)]]/VLOOKUP(DATE(YEAR(Kreditvækst[[#This Row],[Dato]])-1,MONTH(Kreditvækst[[#This Row],[Dato]])+1,1)-1,Kreditvækst[[Dato]:[Udlån til husholdninger (mia. kr.)]],4,FALSE)-1)*100,NA())</f>
        <v>0.56111243968917091</v>
      </c>
    </row>
    <row r="443" spans="1:7" x14ac:dyDescent="0.25">
      <c r="A443" s="3">
        <v>42643</v>
      </c>
      <c r="B443" s="4">
        <v>247.22728081069704</v>
      </c>
      <c r="C443" s="4">
        <v>1053.3543252788697</v>
      </c>
      <c r="D443" s="4">
        <v>2363.3659417257959</v>
      </c>
      <c r="E443" s="4">
        <f>IF(ISNUMBER(Kreditvækst[[#This Row],[Udlån/BNP (pct. af BNP)]]),IFERROR((Kreditvækst[[#This Row],[Udlån/BNP (pct. af BNP)]]/VLOOKUP(DATE(YEAR(Kreditvækst[[#This Row],[Dato]])-1,MONTH(Kreditvækst[[#This Row],[Dato]]),DAY(Kreditvækst[[#This Row],[Dato]])),Kreditvækst[[#All],[Dato]:[Udlån/BNP (pct. af BNP)]],2,FALSE)-1)*100,NA()),NA())</f>
        <v>0.31906260642973194</v>
      </c>
      <c r="F443" s="4">
        <f>IFERROR((Kreditvækst[[#This Row],[Udlån til erhverv (mia. kr.)]]/VLOOKUP(DATE(YEAR(Kreditvækst[[#This Row],[Dato]])-1,MONTH(Kreditvækst[[#This Row],[Dato]])+1,1)-1,Kreditvækst[[Dato]:[Udlån til erhverv (mia. kr.)]],3,FALSE)-1)*100,NA())</f>
        <v>2.4499050866791716</v>
      </c>
      <c r="G443" s="4">
        <f>IFERROR((Kreditvækst[[#This Row],[Udlån til husholdninger (mia. kr.)]]/VLOOKUP(DATE(YEAR(Kreditvækst[[#This Row],[Dato]])-1,MONTH(Kreditvækst[[#This Row],[Dato]])+1,1)-1,Kreditvækst[[Dato]:[Udlån til husholdninger (mia. kr.)]],4,FALSE)-1)*100,NA())</f>
        <v>0.80681822543251513</v>
      </c>
    </row>
    <row r="444" spans="1:7" hidden="1" x14ac:dyDescent="0.25">
      <c r="A444" s="3">
        <v>42674</v>
      </c>
      <c r="B444" s="4"/>
      <c r="C444" s="4">
        <v>1054.4171110273796</v>
      </c>
      <c r="D444" s="4">
        <v>2356.7146424371058</v>
      </c>
      <c r="E444" s="4"/>
      <c r="F444" s="4">
        <f>IFERROR((Kreditvækst[[#This Row],[Udlån til erhverv (mia. kr.)]]/VLOOKUP(DATE(YEAR(Kreditvækst[[#This Row],[Dato]])-1,MONTH(Kreditvækst[[#This Row],[Dato]])+1,1)-1,Kreditvækst[[Dato]:[Udlån til erhverv (mia. kr.)]],3,FALSE)-1)*100,NA())</f>
        <v>2.7116691380791202</v>
      </c>
      <c r="G444" s="4">
        <f>IFERROR((Kreditvækst[[#This Row],[Udlån til husholdninger (mia. kr.)]]/VLOOKUP(DATE(YEAR(Kreditvækst[[#This Row],[Dato]])-1,MONTH(Kreditvækst[[#This Row],[Dato]])+1,1)-1,Kreditvækst[[Dato]:[Udlån til husholdninger (mia. kr.)]],4,FALSE)-1)*100,NA())</f>
        <v>0.60265353147541667</v>
      </c>
    </row>
    <row r="445" spans="1:7" hidden="1" x14ac:dyDescent="0.25">
      <c r="A445" s="3">
        <v>42704</v>
      </c>
      <c r="B445" s="4"/>
      <c r="C445" s="4">
        <v>1058.2659631221495</v>
      </c>
      <c r="D445" s="4">
        <v>2360.8575426517459</v>
      </c>
      <c r="E445" s="4"/>
      <c r="F445" s="4">
        <f>IFERROR((Kreditvækst[[#This Row],[Udlån til erhverv (mia. kr.)]]/VLOOKUP(DATE(YEAR(Kreditvækst[[#This Row],[Dato]])-1,MONTH(Kreditvækst[[#This Row],[Dato]])+1,1)-1,Kreditvækst[[Dato]:[Udlån til erhverv (mia. kr.)]],3,FALSE)-1)*100,NA())</f>
        <v>2.5657212209015068</v>
      </c>
      <c r="G445" s="4">
        <f>IFERROR((Kreditvækst[[#This Row],[Udlån til husholdninger (mia. kr.)]]/VLOOKUP(DATE(YEAR(Kreditvækst[[#This Row],[Dato]])-1,MONTH(Kreditvækst[[#This Row],[Dato]])+1,1)-1,Kreditvækst[[Dato]:[Udlån til husholdninger (mia. kr.)]],4,FALSE)-1)*100,NA())</f>
        <v>0.87989391696445818</v>
      </c>
    </row>
    <row r="446" spans="1:7" x14ac:dyDescent="0.25">
      <c r="A446" s="3">
        <v>42735</v>
      </c>
      <c r="B446" s="4">
        <v>242.75088543777818</v>
      </c>
      <c r="C446" s="4">
        <v>1062.9889593423809</v>
      </c>
      <c r="D446" s="4">
        <v>2365.0663825404549</v>
      </c>
      <c r="E446" s="4">
        <f>IF(ISNUMBER(Kreditvækst[[#This Row],[Udlån/BNP (pct. af BNP)]]),IFERROR((Kreditvækst[[#This Row],[Udlån/BNP (pct. af BNP)]]/VLOOKUP(DATE(YEAR(Kreditvækst[[#This Row],[Dato]])-1,MONTH(Kreditvækst[[#This Row],[Dato]]),DAY(Kreditvækst[[#This Row],[Dato]])),Kreditvækst[[#All],[Dato]:[Udlån/BNP (pct. af BNP)]],2,FALSE)-1)*100,NA()),NA())</f>
        <v>-1.0164555767486094</v>
      </c>
      <c r="F446" s="4">
        <f>IFERROR((Kreditvækst[[#This Row],[Udlån til erhverv (mia. kr.)]]/VLOOKUP(DATE(YEAR(Kreditvækst[[#This Row],[Dato]])-1,MONTH(Kreditvækst[[#This Row],[Dato]])+1,1)-1,Kreditvækst[[Dato]:[Udlån til erhverv (mia. kr.)]],3,FALSE)-1)*100,NA())</f>
        <v>3.4099103438187228</v>
      </c>
      <c r="G446" s="4">
        <f>IFERROR((Kreditvækst[[#This Row],[Udlån til husholdninger (mia. kr.)]]/VLOOKUP(DATE(YEAR(Kreditvækst[[#This Row],[Dato]])-1,MONTH(Kreditvækst[[#This Row],[Dato]])+1,1)-1,Kreditvækst[[Dato]:[Udlån til husholdninger (mia. kr.)]],4,FALSE)-1)*100,NA())</f>
        <v>0.80159927039418211</v>
      </c>
    </row>
    <row r="447" spans="1:7" hidden="1" x14ac:dyDescent="0.25">
      <c r="A447" s="3">
        <v>42766</v>
      </c>
      <c r="B447" s="4"/>
      <c r="C447" s="4">
        <v>1059.4439107768021</v>
      </c>
      <c r="D447" s="4">
        <v>2358.3118924974751</v>
      </c>
      <c r="E447" s="4"/>
      <c r="F447" s="4">
        <f>IFERROR((Kreditvækst[[#This Row],[Udlån til erhverv (mia. kr.)]]/VLOOKUP(DATE(YEAR(Kreditvækst[[#This Row],[Dato]])-1,MONTH(Kreditvækst[[#This Row],[Dato]])+1,1)-1,Kreditvækst[[Dato]:[Udlån til erhverv (mia. kr.)]],3,FALSE)-1)*100,NA())</f>
        <v>2.7188185045196711</v>
      </c>
      <c r="G447" s="4">
        <f>IFERROR((Kreditvækst[[#This Row],[Udlån til husholdninger (mia. kr.)]]/VLOOKUP(DATE(YEAR(Kreditvækst[[#This Row],[Dato]])-1,MONTH(Kreditvækst[[#This Row],[Dato]])+1,1)-1,Kreditvækst[[Dato]:[Udlån til husholdninger (mia. kr.)]],4,FALSE)-1)*100,NA())</f>
        <v>0.86130749620974001</v>
      </c>
    </row>
    <row r="448" spans="1:7" hidden="1" x14ac:dyDescent="0.25">
      <c r="A448" s="3">
        <v>42794</v>
      </c>
      <c r="B448" s="4"/>
      <c r="C448" s="4">
        <v>1064.871839444291</v>
      </c>
      <c r="D448" s="4">
        <v>2360.245045525945</v>
      </c>
      <c r="E448" s="4"/>
      <c r="F448" s="4">
        <f>IFERROR((Kreditvækst[[#This Row],[Udlån til erhverv (mia. kr.)]]/VLOOKUP(DATE(YEAR(Kreditvækst[[#This Row],[Dato]])-1,MONTH(Kreditvækst[[#This Row],[Dato]])+1,1)-1,Kreditvækst[[Dato]:[Udlån til erhverv (mia. kr.)]],3,FALSE)-1)*100,NA())</f>
        <v>2.887399406495339</v>
      </c>
      <c r="G448" s="4">
        <f>IFERROR((Kreditvækst[[#This Row],[Udlån til husholdninger (mia. kr.)]]/VLOOKUP(DATE(YEAR(Kreditvækst[[#This Row],[Dato]])-1,MONTH(Kreditvækst[[#This Row],[Dato]])+1,1)-1,Kreditvækst[[Dato]:[Udlån til husholdninger (mia. kr.)]],4,FALSE)-1)*100,NA())</f>
        <v>0.88242988782687437</v>
      </c>
    </row>
    <row r="449" spans="1:7" x14ac:dyDescent="0.25">
      <c r="A449" s="3">
        <v>42825</v>
      </c>
      <c r="B449" s="4">
        <v>239.69253843269593</v>
      </c>
      <c r="C449" s="4">
        <v>1095.8429144016045</v>
      </c>
      <c r="D449" s="4">
        <v>2367.1106714115917</v>
      </c>
      <c r="E449" s="4">
        <f>IF(ISNUMBER(Kreditvækst[[#This Row],[Udlån/BNP (pct. af BNP)]]),IFERROR((Kreditvækst[[#This Row],[Udlån/BNP (pct. af BNP)]]/VLOOKUP(DATE(YEAR(Kreditvækst[[#This Row],[Dato]])-1,MONTH(Kreditvækst[[#This Row],[Dato]]),DAY(Kreditvækst[[#This Row],[Dato]])),Kreditvækst[[#All],[Dato]:[Udlån/BNP (pct. af BNP)]],2,FALSE)-1)*100,NA()),NA())</f>
        <v>-2.172532833233709</v>
      </c>
      <c r="F449" s="4">
        <f>IFERROR((Kreditvækst[[#This Row],[Udlån til erhverv (mia. kr.)]]/VLOOKUP(DATE(YEAR(Kreditvækst[[#This Row],[Dato]])-1,MONTH(Kreditvækst[[#This Row],[Dato]])+1,1)-1,Kreditvækst[[Dato]:[Udlån til erhverv (mia. kr.)]],3,FALSE)-1)*100,NA())</f>
        <v>4.8496762031249085</v>
      </c>
      <c r="G449" s="4">
        <f>IFERROR((Kreditvækst[[#This Row],[Udlån til husholdninger (mia. kr.)]]/VLOOKUP(DATE(YEAR(Kreditvækst[[#This Row],[Dato]])-1,MONTH(Kreditvækst[[#This Row],[Dato]])+1,1)-1,Kreditvækst[[Dato]:[Udlån til husholdninger (mia. kr.)]],4,FALSE)-1)*100,NA())</f>
        <v>0.98860285615420818</v>
      </c>
    </row>
    <row r="450" spans="1:7" hidden="1" x14ac:dyDescent="0.25">
      <c r="A450" s="3">
        <v>42855</v>
      </c>
      <c r="B450" s="4"/>
      <c r="C450" s="4">
        <v>1101.6560190826046</v>
      </c>
      <c r="D450" s="4">
        <v>2360.8612582155915</v>
      </c>
      <c r="E450" s="4"/>
      <c r="F450" s="4">
        <f>IFERROR((Kreditvækst[[#This Row],[Udlån til erhverv (mia. kr.)]]/VLOOKUP(DATE(YEAR(Kreditvækst[[#This Row],[Dato]])-1,MONTH(Kreditvækst[[#This Row],[Dato]])+1,1)-1,Kreditvækst[[Dato]:[Udlån til erhverv (mia. kr.)]],3,FALSE)-1)*100,NA())</f>
        <v>5.5976807657202476</v>
      </c>
      <c r="G450" s="4">
        <f>IFERROR((Kreditvækst[[#This Row],[Udlån til husholdninger (mia. kr.)]]/VLOOKUP(DATE(YEAR(Kreditvækst[[#This Row],[Dato]])-1,MONTH(Kreditvækst[[#This Row],[Dato]])+1,1)-1,Kreditvækst[[Dato]:[Udlån til husholdninger (mia. kr.)]],4,FALSE)-1)*100,NA())</f>
        <v>0.81785252671455755</v>
      </c>
    </row>
    <row r="451" spans="1:7" hidden="1" x14ac:dyDescent="0.25">
      <c r="A451" s="3">
        <v>42886</v>
      </c>
      <c r="B451" s="4"/>
      <c r="C451" s="4">
        <v>1096.2038462956045</v>
      </c>
      <c r="D451" s="4">
        <v>2364.0776322055917</v>
      </c>
      <c r="E451" s="4"/>
      <c r="F451" s="4">
        <f>IFERROR((Kreditvækst[[#This Row],[Udlån til erhverv (mia. kr.)]]/VLOOKUP(DATE(YEAR(Kreditvækst[[#This Row],[Dato]])-1,MONTH(Kreditvækst[[#This Row],[Dato]])+1,1)-1,Kreditvækst[[Dato]:[Udlån til erhverv (mia. kr.)]],3,FALSE)-1)*100,NA())</f>
        <v>4.8197836477567702</v>
      </c>
      <c r="G451" s="4">
        <f>IFERROR((Kreditvækst[[#This Row],[Udlån til husholdninger (mia. kr.)]]/VLOOKUP(DATE(YEAR(Kreditvækst[[#This Row],[Dato]])-1,MONTH(Kreditvækst[[#This Row],[Dato]])+1,1)-1,Kreditvækst[[Dato]:[Udlån til husholdninger (mia. kr.)]],4,FALSE)-1)*100,NA())</f>
        <v>0.95886741029449496</v>
      </c>
    </row>
    <row r="452" spans="1:7" x14ac:dyDescent="0.25">
      <c r="A452" s="3">
        <v>42916</v>
      </c>
      <c r="B452" s="4">
        <v>237.01283655405717</v>
      </c>
      <c r="C452" s="4">
        <v>1098.5596487665528</v>
      </c>
      <c r="D452" s="4">
        <v>2373.2737362252374</v>
      </c>
      <c r="E452" s="4">
        <f>IF(ISNUMBER(Kreditvækst[[#This Row],[Udlån/BNP (pct. af BNP)]]),IFERROR((Kreditvækst[[#This Row],[Udlån/BNP (pct. af BNP)]]/VLOOKUP(DATE(YEAR(Kreditvækst[[#This Row],[Dato]])-1,MONTH(Kreditvækst[[#This Row],[Dato]]),DAY(Kreditvækst[[#This Row],[Dato]])),Kreditvækst[[#All],[Dato]:[Udlån/BNP (pct. af BNP)]],2,FALSE)-1)*100,NA()),NA())</f>
        <v>-3.3888837340700806</v>
      </c>
      <c r="F452" s="4">
        <f>IFERROR((Kreditvækst[[#This Row],[Udlån til erhverv (mia. kr.)]]/VLOOKUP(DATE(YEAR(Kreditvækst[[#This Row],[Dato]])-1,MONTH(Kreditvækst[[#This Row],[Dato]])+1,1)-1,Kreditvækst[[Dato]:[Udlån til erhverv (mia. kr.)]],3,FALSE)-1)*100,NA())</f>
        <v>4.2985855289317865</v>
      </c>
      <c r="G452" s="4">
        <f>IFERROR((Kreditvækst[[#This Row],[Udlån til husholdninger (mia. kr.)]]/VLOOKUP(DATE(YEAR(Kreditvækst[[#This Row],[Dato]])-1,MONTH(Kreditvækst[[#This Row],[Dato]])+1,1)-1,Kreditvækst[[Dato]:[Udlån til husholdninger (mia. kr.)]],4,FALSE)-1)*100,NA())</f>
        <v>1.0254015096754054</v>
      </c>
    </row>
    <row r="453" spans="1:7" hidden="1" x14ac:dyDescent="0.25">
      <c r="A453" s="3">
        <v>42947</v>
      </c>
      <c r="B453" s="4"/>
      <c r="C453" s="4">
        <v>1087.4711955125529</v>
      </c>
      <c r="D453" s="4">
        <v>2373.4664745042378</v>
      </c>
      <c r="E453" s="4"/>
      <c r="F453" s="4">
        <f>IFERROR((Kreditvækst[[#This Row],[Udlån til erhverv (mia. kr.)]]/VLOOKUP(DATE(YEAR(Kreditvækst[[#This Row],[Dato]])-1,MONTH(Kreditvækst[[#This Row],[Dato]])+1,1)-1,Kreditvækst[[Dato]:[Udlån til erhverv (mia. kr.)]],3,FALSE)-1)*100,NA())</f>
        <v>4.4238410214282098</v>
      </c>
      <c r="G453" s="4">
        <f>IFERROR((Kreditvækst[[#This Row],[Udlån til husholdninger (mia. kr.)]]/VLOOKUP(DATE(YEAR(Kreditvækst[[#This Row],[Dato]])-1,MONTH(Kreditvækst[[#This Row],[Dato]])+1,1)-1,Kreditvækst[[Dato]:[Udlån til husholdninger (mia. kr.)]],4,FALSE)-1)*100,NA())</f>
        <v>0.97495160178935336</v>
      </c>
    </row>
    <row r="454" spans="1:7" hidden="1" x14ac:dyDescent="0.25">
      <c r="A454" s="3">
        <v>42978</v>
      </c>
      <c r="B454" s="4"/>
      <c r="C454" s="4">
        <v>1095.9899431275528</v>
      </c>
      <c r="D454" s="4">
        <v>2381.1684202472375</v>
      </c>
      <c r="E454" s="4"/>
      <c r="F454" s="4">
        <f>IFERROR((Kreditvækst[[#This Row],[Udlån til erhverv (mia. kr.)]]/VLOOKUP(DATE(YEAR(Kreditvækst[[#This Row],[Dato]])-1,MONTH(Kreditvækst[[#This Row],[Dato]])+1,1)-1,Kreditvækst[[Dato]:[Udlån til erhverv (mia. kr.)]],3,FALSE)-1)*100,NA())</f>
        <v>4.7572461034369296</v>
      </c>
      <c r="G454" s="4">
        <f>IFERROR((Kreditvækst[[#This Row],[Udlån til husholdninger (mia. kr.)]]/VLOOKUP(DATE(YEAR(Kreditvækst[[#This Row],[Dato]])-1,MONTH(Kreditvækst[[#This Row],[Dato]])+1,1)-1,Kreditvækst[[Dato]:[Udlån til husholdninger (mia. kr.)]],4,FALSE)-1)*100,NA())</f>
        <v>1.1911262140345213</v>
      </c>
    </row>
    <row r="455" spans="1:7" x14ac:dyDescent="0.25">
      <c r="A455" s="3">
        <v>43008</v>
      </c>
      <c r="B455" s="4">
        <v>235.74952927669344</v>
      </c>
      <c r="C455" s="4">
        <v>1098.933874879961</v>
      </c>
      <c r="D455" s="4">
        <v>2382.8256187564907</v>
      </c>
      <c r="E455" s="4">
        <f>IF(ISNUMBER(Kreditvækst[[#This Row],[Udlån/BNP (pct. af BNP)]]),IFERROR((Kreditvækst[[#This Row],[Udlån/BNP (pct. af BNP)]]/VLOOKUP(DATE(YEAR(Kreditvækst[[#This Row],[Dato]])-1,MONTH(Kreditvækst[[#This Row],[Dato]]),DAY(Kreditvækst[[#This Row],[Dato]])),Kreditvækst[[#All],[Dato]:[Udlån/BNP (pct. af BNP)]],2,FALSE)-1)*100,NA()),NA())</f>
        <v>-4.642591018420883</v>
      </c>
      <c r="F455" s="4">
        <f>IFERROR((Kreditvækst[[#This Row],[Udlån til erhverv (mia. kr.)]]/VLOOKUP(DATE(YEAR(Kreditvækst[[#This Row],[Dato]])-1,MONTH(Kreditvækst[[#This Row],[Dato]])+1,1)-1,Kreditvækst[[Dato]:[Udlån til erhverv (mia. kr.)]],3,FALSE)-1)*100,NA())</f>
        <v>4.3270861957133366</v>
      </c>
      <c r="G455" s="4">
        <f>IFERROR((Kreditvækst[[#This Row],[Udlån til husholdninger (mia. kr.)]]/VLOOKUP(DATE(YEAR(Kreditvækst[[#This Row],[Dato]])-1,MONTH(Kreditvækst[[#This Row],[Dato]])+1,1)-1,Kreditvækst[[Dato]:[Udlån til husholdninger (mia. kr.)]],4,FALSE)-1)*100,NA())</f>
        <v>0.82338823146808071</v>
      </c>
    </row>
    <row r="456" spans="1:7" hidden="1" x14ac:dyDescent="0.25">
      <c r="A456" s="3">
        <v>43039</v>
      </c>
      <c r="B456" s="4"/>
      <c r="C456" s="4">
        <v>1098.905481612961</v>
      </c>
      <c r="D456" s="4">
        <v>2379.5922387304904</v>
      </c>
      <c r="E456" s="4"/>
      <c r="F456" s="4">
        <f>IFERROR((Kreditvækst[[#This Row],[Udlån til erhverv (mia. kr.)]]/VLOOKUP(DATE(YEAR(Kreditvækst[[#This Row],[Dato]])-1,MONTH(Kreditvækst[[#This Row],[Dato]])+1,1)-1,Kreditvækst[[Dato]:[Udlån til erhverv (mia. kr.)]],3,FALSE)-1)*100,NA())</f>
        <v>4.2192382995600131</v>
      </c>
      <c r="G456" s="4">
        <f>IFERROR((Kreditvækst[[#This Row],[Udlån til husholdninger (mia. kr.)]]/VLOOKUP(DATE(YEAR(Kreditvækst[[#This Row],[Dato]])-1,MONTH(Kreditvækst[[#This Row],[Dato]])+1,1)-1,Kreditvækst[[Dato]:[Udlån til husholdninger (mia. kr.)]],4,FALSE)-1)*100,NA())</f>
        <v>0.97074104269689876</v>
      </c>
    </row>
    <row r="457" spans="1:7" hidden="1" x14ac:dyDescent="0.25">
      <c r="A457" s="3">
        <v>43069</v>
      </c>
      <c r="B457" s="4"/>
      <c r="C457" s="4">
        <v>1104.7170960089611</v>
      </c>
      <c r="D457" s="4">
        <v>2382.8016386564905</v>
      </c>
      <c r="E457" s="4"/>
      <c r="F457" s="4">
        <f>IFERROR((Kreditvækst[[#This Row],[Udlån til erhverv (mia. kr.)]]/VLOOKUP(DATE(YEAR(Kreditvækst[[#This Row],[Dato]])-1,MONTH(Kreditvækst[[#This Row],[Dato]])+1,1)-1,Kreditvækst[[Dato]:[Udlån til erhverv (mia. kr.)]],3,FALSE)-1)*100,NA())</f>
        <v>4.3893628355738734</v>
      </c>
      <c r="G457" s="4">
        <f>IFERROR((Kreditvækst[[#This Row],[Udlån til husholdninger (mia. kr.)]]/VLOOKUP(DATE(YEAR(Kreditvækst[[#This Row],[Dato]])-1,MONTH(Kreditvækst[[#This Row],[Dato]])+1,1)-1,Kreditvækst[[Dato]:[Udlån til husholdninger (mia. kr.)]],4,FALSE)-1)*100,NA())</f>
        <v>0.92949682936382949</v>
      </c>
    </row>
    <row r="458" spans="1:7" x14ac:dyDescent="0.25">
      <c r="A458" s="3">
        <v>43100</v>
      </c>
      <c r="B458" s="4">
        <v>234.47733698130415</v>
      </c>
      <c r="C458" s="4">
        <v>1088.5745092582404</v>
      </c>
      <c r="D458" s="4">
        <v>2384.9815767925897</v>
      </c>
      <c r="E458" s="4">
        <f>IF(ISNUMBER(Kreditvækst[[#This Row],[Udlån/BNP (pct. af BNP)]]),IFERROR((Kreditvækst[[#This Row],[Udlån/BNP (pct. af BNP)]]/VLOOKUP(DATE(YEAR(Kreditvækst[[#This Row],[Dato]])-1,MONTH(Kreditvækst[[#This Row],[Dato]]),DAY(Kreditvækst[[#This Row],[Dato]])),Kreditvækst[[#All],[Dato]:[Udlån/BNP (pct. af BNP)]],2,FALSE)-1)*100,NA()),NA())</f>
        <v>-3.4082464587321559</v>
      </c>
      <c r="F458" s="4">
        <f>IFERROR((Kreditvækst[[#This Row],[Udlån til erhverv (mia. kr.)]]/VLOOKUP(DATE(YEAR(Kreditvækst[[#This Row],[Dato]])-1,MONTH(Kreditvækst[[#This Row],[Dato]])+1,1)-1,Kreditvækst[[Dato]:[Udlån til erhverv (mia. kr.)]],3,FALSE)-1)*100,NA())</f>
        <v>2.4069440882704907</v>
      </c>
      <c r="G458" s="4">
        <f>IFERROR((Kreditvækst[[#This Row],[Udlån til husholdninger (mia. kr.)]]/VLOOKUP(DATE(YEAR(Kreditvækst[[#This Row],[Dato]])-1,MONTH(Kreditvækst[[#This Row],[Dato]])+1,1)-1,Kreditvækst[[Dato]:[Udlån til husholdninger (mia. kr.)]],4,FALSE)-1)*100,NA())</f>
        <v>0.84205645977439847</v>
      </c>
    </row>
    <row r="459" spans="1:7" hidden="1" x14ac:dyDescent="0.25">
      <c r="A459" s="3">
        <v>43131</v>
      </c>
      <c r="B459" s="4"/>
      <c r="C459" s="4">
        <v>1093.0986583102404</v>
      </c>
      <c r="D459" s="4">
        <v>2383.90473933159</v>
      </c>
      <c r="E459" s="4"/>
      <c r="F459" s="4">
        <f>IFERROR((Kreditvækst[[#This Row],[Udlån til erhverv (mia. kr.)]]/VLOOKUP(DATE(YEAR(Kreditvækst[[#This Row],[Dato]])-1,MONTH(Kreditvækst[[#This Row],[Dato]])+1,1)-1,Kreditvækst[[Dato]:[Udlån til erhverv (mia. kr.)]],3,FALSE)-1)*100,NA())</f>
        <v>3.1766426887820831</v>
      </c>
      <c r="G459" s="4">
        <f>IFERROR((Kreditvækst[[#This Row],[Udlån til husholdninger (mia. kr.)]]/VLOOKUP(DATE(YEAR(Kreditvækst[[#This Row],[Dato]])-1,MONTH(Kreditvækst[[#This Row],[Dato]])+1,1)-1,Kreditvækst[[Dato]:[Udlån til husholdninger (mia. kr.)]],4,FALSE)-1)*100,NA())</f>
        <v>1.0852189193267359</v>
      </c>
    </row>
    <row r="460" spans="1:7" hidden="1" x14ac:dyDescent="0.25">
      <c r="A460" s="3">
        <v>43159</v>
      </c>
      <c r="B460" s="4"/>
      <c r="C460" s="4">
        <v>1106.0931493502403</v>
      </c>
      <c r="D460" s="4">
        <v>2387.45976223559</v>
      </c>
      <c r="E460" s="4"/>
      <c r="F460" s="4">
        <f>IFERROR((Kreditvækst[[#This Row],[Udlån til erhverv (mia. kr.)]]/VLOOKUP(DATE(YEAR(Kreditvækst[[#This Row],[Dato]])-1,MONTH(Kreditvækst[[#This Row],[Dato]])+1,1)-1,Kreditvækst[[Dato]:[Udlån til erhverv (mia. kr.)]],3,FALSE)-1)*100,NA())</f>
        <v>3.8710113629693454</v>
      </c>
      <c r="G460" s="4">
        <f>IFERROR((Kreditvækst[[#This Row],[Udlån til husholdninger (mia. kr.)]]/VLOOKUP(DATE(YEAR(Kreditvækst[[#This Row],[Dato]])-1,MONTH(Kreditvækst[[#This Row],[Dato]])+1,1)-1,Kreditvækst[[Dato]:[Udlån til husholdninger (mia. kr.)]],4,FALSE)-1)*100,NA())</f>
        <v>1.1530462381960316</v>
      </c>
    </row>
    <row r="461" spans="1:7" x14ac:dyDescent="0.25">
      <c r="A461" s="3">
        <v>43190</v>
      </c>
      <c r="B461" s="4">
        <v>234.78700590640616</v>
      </c>
      <c r="C461" s="4">
        <v>1113.518627126527</v>
      </c>
      <c r="D461" s="4">
        <v>2393.0070558205357</v>
      </c>
      <c r="E461" s="4">
        <f>IF(ISNUMBER(Kreditvækst[[#This Row],[Udlån/BNP (pct. af BNP)]]),IFERROR((Kreditvækst[[#This Row],[Udlån/BNP (pct. af BNP)]]/VLOOKUP(DATE(YEAR(Kreditvækst[[#This Row],[Dato]])-1,MONTH(Kreditvækst[[#This Row],[Dato]]),DAY(Kreditvækst[[#This Row],[Dato]])),Kreditvækst[[#All],[Dato]:[Udlån/BNP (pct. af BNP)]],2,FALSE)-1)*100,NA()),NA())</f>
        <v>-2.0465937564707271</v>
      </c>
      <c r="F461" s="4">
        <f>IFERROR((Kreditvækst[[#This Row],[Udlån til erhverv (mia. kr.)]]/VLOOKUP(DATE(YEAR(Kreditvækst[[#This Row],[Dato]])-1,MONTH(Kreditvækst[[#This Row],[Dato]])+1,1)-1,Kreditvækst[[Dato]:[Udlån til erhverv (mia. kr.)]],3,FALSE)-1)*100,NA())</f>
        <v>1.6129786936273094</v>
      </c>
      <c r="G461" s="4">
        <f>IFERROR((Kreditvækst[[#This Row],[Udlån til husholdninger (mia. kr.)]]/VLOOKUP(DATE(YEAR(Kreditvækst[[#This Row],[Dato]])-1,MONTH(Kreditvækst[[#This Row],[Dato]])+1,1)-1,Kreditvækst[[Dato]:[Udlån til husholdninger (mia. kr.)]],4,FALSE)-1)*100,NA())</f>
        <v>1.0940081814383884</v>
      </c>
    </row>
    <row r="462" spans="1:7" hidden="1" x14ac:dyDescent="0.25">
      <c r="A462" s="3">
        <v>43220</v>
      </c>
      <c r="B462" s="4"/>
      <c r="C462" s="4">
        <v>1127.988023944527</v>
      </c>
      <c r="D462" s="4">
        <v>2390.6278648155358</v>
      </c>
      <c r="E462" s="4"/>
      <c r="F462" s="4">
        <f>IFERROR((Kreditvækst[[#This Row],[Udlån til erhverv (mia. kr.)]]/VLOOKUP(DATE(YEAR(Kreditvækst[[#This Row],[Dato]])-1,MONTH(Kreditvækst[[#This Row],[Dato]])+1,1)-1,Kreditvækst[[Dato]:[Udlån til erhverv (mia. kr.)]],3,FALSE)-1)*100,NA())</f>
        <v>2.3902202144595153</v>
      </c>
      <c r="G462" s="4">
        <f>IFERROR((Kreditvækst[[#This Row],[Udlån til husholdninger (mia. kr.)]]/VLOOKUP(DATE(YEAR(Kreditvækst[[#This Row],[Dato]])-1,MONTH(Kreditvækst[[#This Row],[Dato]])+1,1)-1,Kreditvækst[[Dato]:[Udlån til husholdninger (mia. kr.)]],4,FALSE)-1)*100,NA())</f>
        <v>1.2608367601594228</v>
      </c>
    </row>
    <row r="463" spans="1:7" hidden="1" x14ac:dyDescent="0.25">
      <c r="A463" s="3">
        <v>43251</v>
      </c>
      <c r="B463" s="4"/>
      <c r="C463" s="4">
        <v>1124.035565753527</v>
      </c>
      <c r="D463" s="4">
        <v>2395.1950180585359</v>
      </c>
      <c r="E463" s="4"/>
      <c r="F463" s="4">
        <f>IFERROR((Kreditvækst[[#This Row],[Udlån til erhverv (mia. kr.)]]/VLOOKUP(DATE(YEAR(Kreditvækst[[#This Row],[Dato]])-1,MONTH(Kreditvækst[[#This Row],[Dato]])+1,1)-1,Kreditvækst[[Dato]:[Udlån til erhverv (mia. kr.)]],3,FALSE)-1)*100,NA())</f>
        <v>2.5389182451762027</v>
      </c>
      <c r="G463" s="4">
        <f>IFERROR((Kreditvækst[[#This Row],[Udlån til husholdninger (mia. kr.)]]/VLOOKUP(DATE(YEAR(Kreditvækst[[#This Row],[Dato]])-1,MONTH(Kreditvækst[[#This Row],[Dato]])+1,1)-1,Kreditvækst[[Dato]:[Udlån til husholdninger (mia. kr.)]],4,FALSE)-1)*100,NA())</f>
        <v>1.3162590529615104</v>
      </c>
    </row>
    <row r="464" spans="1:7" x14ac:dyDescent="0.25">
      <c r="A464" s="3">
        <v>43281</v>
      </c>
      <c r="B464" s="4">
        <v>235.61761381617617</v>
      </c>
      <c r="C464" s="4">
        <v>1128.5864144561463</v>
      </c>
      <c r="D464" s="4">
        <v>2402.7749006784115</v>
      </c>
      <c r="E464" s="4">
        <f>IF(ISNUMBER(Kreditvækst[[#This Row],[Udlån/BNP (pct. af BNP)]]),IFERROR((Kreditvækst[[#This Row],[Udlån/BNP (pct. af BNP)]]/VLOOKUP(DATE(YEAR(Kreditvækst[[#This Row],[Dato]])-1,MONTH(Kreditvækst[[#This Row],[Dato]]),DAY(Kreditvækst[[#This Row],[Dato]])),Kreditvækst[[#All],[Dato]:[Udlån/BNP (pct. af BNP)]],2,FALSE)-1)*100,NA()),NA())</f>
        <v>-0.58866969323949636</v>
      </c>
      <c r="F464" s="4">
        <f>IFERROR((Kreditvækst[[#This Row],[Udlån til erhverv (mia. kr.)]]/VLOOKUP(DATE(YEAR(Kreditvækst[[#This Row],[Dato]])-1,MONTH(Kreditvækst[[#This Row],[Dato]])+1,1)-1,Kreditvækst[[Dato]:[Udlån til erhverv (mia. kr.)]],3,FALSE)-1)*100,NA())</f>
        <v>2.7332849630247402</v>
      </c>
      <c r="G464" s="4">
        <f>IFERROR((Kreditvækst[[#This Row],[Udlån til husholdninger (mia. kr.)]]/VLOOKUP(DATE(YEAR(Kreditvækst[[#This Row],[Dato]])-1,MONTH(Kreditvækst[[#This Row],[Dato]])+1,1)-1,Kreditvækst[[Dato]:[Udlån til husholdninger (mia. kr.)]],4,FALSE)-1)*100,NA())</f>
        <v>1.2430578067280429</v>
      </c>
    </row>
    <row r="465" spans="1:7" hidden="1" x14ac:dyDescent="0.25">
      <c r="A465" s="3">
        <v>43312</v>
      </c>
      <c r="B465" s="4"/>
      <c r="C465" s="4">
        <v>1127.6897761611463</v>
      </c>
      <c r="D465" s="4">
        <v>2403.2456212904112</v>
      </c>
      <c r="E465" s="4"/>
      <c r="F465" s="4">
        <f>IFERROR((Kreditvækst[[#This Row],[Udlån til erhverv (mia. kr.)]]/VLOOKUP(DATE(YEAR(Kreditvækst[[#This Row],[Dato]])-1,MONTH(Kreditvækst[[#This Row],[Dato]])+1,1)-1,Kreditvækst[[Dato]:[Udlån til erhverv (mia. kr.)]],3,FALSE)-1)*100,NA())</f>
        <v>3.6983582475154542</v>
      </c>
      <c r="G465" s="4">
        <f>IFERROR((Kreditvækst[[#This Row],[Udlån til husholdninger (mia. kr.)]]/VLOOKUP(DATE(YEAR(Kreditvækst[[#This Row],[Dato]])-1,MONTH(Kreditvækst[[#This Row],[Dato]])+1,1)-1,Kreditvækst[[Dato]:[Udlån til husholdninger (mia. kr.)]],4,FALSE)-1)*100,NA())</f>
        <v>1.2546689454458582</v>
      </c>
    </row>
    <row r="466" spans="1:7" hidden="1" x14ac:dyDescent="0.25">
      <c r="A466" s="3">
        <v>43343</v>
      </c>
      <c r="B466" s="4"/>
      <c r="C466" s="4">
        <v>1128.2691115061461</v>
      </c>
      <c r="D466" s="4">
        <v>2410.1855270074111</v>
      </c>
      <c r="E466" s="4"/>
      <c r="F466" s="4">
        <f>IFERROR((Kreditvækst[[#This Row],[Udlån til erhverv (mia. kr.)]]/VLOOKUP(DATE(YEAR(Kreditvækst[[#This Row],[Dato]])-1,MONTH(Kreditvækst[[#This Row],[Dato]])+1,1)-1,Kreditvækst[[Dato]:[Udlån til erhverv (mia. kr.)]],3,FALSE)-1)*100,NA())</f>
        <v>2.9452066217396489</v>
      </c>
      <c r="G466" s="4">
        <f>IFERROR((Kreditvækst[[#This Row],[Udlån til husholdninger (mia. kr.)]]/VLOOKUP(DATE(YEAR(Kreditvækst[[#This Row],[Dato]])-1,MONTH(Kreditvækst[[#This Row],[Dato]])+1,1)-1,Kreditvækst[[Dato]:[Udlån til husholdninger (mia. kr.)]],4,FALSE)-1)*100,NA())</f>
        <v>1.2186079117058268</v>
      </c>
    </row>
    <row r="467" spans="1:7" x14ac:dyDescent="0.25">
      <c r="A467" s="3">
        <v>43373</v>
      </c>
      <c r="B467" s="4">
        <v>235.3754818467055</v>
      </c>
      <c r="C467" s="4">
        <v>1133.8333895742751</v>
      </c>
      <c r="D467" s="4">
        <v>2410.2227961799554</v>
      </c>
      <c r="E467" s="4">
        <f>IF(ISNUMBER(Kreditvækst[[#This Row],[Udlån/BNP (pct. af BNP)]]),IFERROR((Kreditvækst[[#This Row],[Udlån/BNP (pct. af BNP)]]/VLOOKUP(DATE(YEAR(Kreditvækst[[#This Row],[Dato]])-1,MONTH(Kreditvækst[[#This Row],[Dato]]),DAY(Kreditvækst[[#This Row],[Dato]])),Kreditvækst[[#All],[Dato]:[Udlån/BNP (pct. af BNP)]],2,FALSE)-1)*100,NA()),NA())</f>
        <v>-0.15866306547273057</v>
      </c>
      <c r="F467" s="4">
        <f>IFERROR((Kreditvækst[[#This Row],[Udlån til erhverv (mia. kr.)]]/VLOOKUP(DATE(YEAR(Kreditvækst[[#This Row],[Dato]])-1,MONTH(Kreditvækst[[#This Row],[Dato]])+1,1)-1,Kreditvækst[[Dato]:[Udlån til erhverv (mia. kr.)]],3,FALSE)-1)*100,NA())</f>
        <v>3.175761116484499</v>
      </c>
      <c r="G467" s="4">
        <f>IFERROR((Kreditvækst[[#This Row],[Udlån til husholdninger (mia. kr.)]]/VLOOKUP(DATE(YEAR(Kreditvækst[[#This Row],[Dato]])-1,MONTH(Kreditvækst[[#This Row],[Dato]])+1,1)-1,Kreditvækst[[Dato]:[Udlån til husholdninger (mia. kr.)]],4,FALSE)-1)*100,NA())</f>
        <v>1.1497768534888486</v>
      </c>
    </row>
    <row r="468" spans="1:7" hidden="1" x14ac:dyDescent="0.25">
      <c r="A468" s="3">
        <v>43404</v>
      </c>
      <c r="B468" s="4"/>
      <c r="C468" s="4">
        <v>1144.2247094920649</v>
      </c>
      <c r="D468" s="4">
        <v>2411.2558544499357</v>
      </c>
      <c r="E468" s="4"/>
      <c r="F468" s="4">
        <f>IFERROR((Kreditvækst[[#This Row],[Udlån til erhverv (mia. kr.)]]/VLOOKUP(DATE(YEAR(Kreditvækst[[#This Row],[Dato]])-1,MONTH(Kreditvækst[[#This Row],[Dato]])+1,1)-1,Kreditvækst[[Dato]:[Udlån til erhverv (mia. kr.)]],3,FALSE)-1)*100,NA())</f>
        <v>4.124033289249307</v>
      </c>
      <c r="G468" s="4">
        <f>IFERROR((Kreditvækst[[#This Row],[Udlån til husholdninger (mia. kr.)]]/VLOOKUP(DATE(YEAR(Kreditvækst[[#This Row],[Dato]])-1,MONTH(Kreditvækst[[#This Row],[Dato]])+1,1)-1,Kreditvækst[[Dato]:[Udlån til husholdninger (mia. kr.)]],4,FALSE)-1)*100,NA())</f>
        <v>1.3306319966961189</v>
      </c>
    </row>
    <row r="469" spans="1:7" hidden="1" x14ac:dyDescent="0.25">
      <c r="A469" s="3">
        <v>43434</v>
      </c>
      <c r="B469" s="4"/>
      <c r="C469" s="4">
        <v>1148.9782263352749</v>
      </c>
      <c r="D469" s="4">
        <v>2417.5738458589553</v>
      </c>
      <c r="E469" s="4"/>
      <c r="F469" s="4">
        <f>IFERROR((Kreditvækst[[#This Row],[Udlån til erhverv (mia. kr.)]]/VLOOKUP(DATE(YEAR(Kreditvækst[[#This Row],[Dato]])-1,MONTH(Kreditvækst[[#This Row],[Dato]])+1,1)-1,Kreditvækst[[Dato]:[Udlån til erhverv (mia. kr.)]],3,FALSE)-1)*100,NA())</f>
        <v>4.006557922043319</v>
      </c>
      <c r="G469" s="4">
        <f>IFERROR((Kreditvækst[[#This Row],[Udlån til husholdninger (mia. kr.)]]/VLOOKUP(DATE(YEAR(Kreditvækst[[#This Row],[Dato]])-1,MONTH(Kreditvækst[[#This Row],[Dato]])+1,1)-1,Kreditvækst[[Dato]:[Udlån til husholdninger (mia. kr.)]],4,FALSE)-1)*100,NA())</f>
        <v>1.4592992819188577</v>
      </c>
    </row>
    <row r="470" spans="1:7" x14ac:dyDescent="0.25">
      <c r="A470" s="3">
        <v>43465</v>
      </c>
      <c r="B470" s="4">
        <v>235.15466205121376</v>
      </c>
      <c r="C470" s="4">
        <v>1145.6912459929731</v>
      </c>
      <c r="D470" s="4">
        <v>2413.8724252630655</v>
      </c>
      <c r="E470" s="4">
        <f>IF(ISNUMBER(Kreditvækst[[#This Row],[Udlån/BNP (pct. af BNP)]]),IFERROR((Kreditvækst[[#This Row],[Udlån/BNP (pct. af BNP)]]/VLOOKUP(DATE(YEAR(Kreditvækst[[#This Row],[Dato]])-1,MONTH(Kreditvækst[[#This Row],[Dato]]),DAY(Kreditvækst[[#This Row],[Dato]])),Kreditvækst[[#All],[Dato]:[Udlån/BNP (pct. af BNP)]],2,FALSE)-1)*100,NA()),NA())</f>
        <v>0.28886590006078627</v>
      </c>
      <c r="F470" s="4">
        <f>IFERROR((Kreditvækst[[#This Row],[Udlån til erhverv (mia. kr.)]]/VLOOKUP(DATE(YEAR(Kreditvækst[[#This Row],[Dato]])-1,MONTH(Kreditvækst[[#This Row],[Dato]])+1,1)-1,Kreditvækst[[Dato]:[Udlån til erhverv (mia. kr.)]],3,FALSE)-1)*100,NA())</f>
        <v>5.2469294705102421</v>
      </c>
      <c r="G470" s="4">
        <f>IFERROR((Kreditvækst[[#This Row],[Udlån til husholdninger (mia. kr.)]]/VLOOKUP(DATE(YEAR(Kreditvækst[[#This Row],[Dato]])-1,MONTH(Kreditvækst[[#This Row],[Dato]])+1,1)-1,Kreditvækst[[Dato]:[Udlån til husholdninger (mia. kr.)]],4,FALSE)-1)*100,NA())</f>
        <v>1.211365687332866</v>
      </c>
    </row>
    <row r="471" spans="1:7" hidden="1" x14ac:dyDescent="0.25">
      <c r="A471" s="3">
        <v>43496</v>
      </c>
      <c r="B471" s="4"/>
      <c r="C471" s="4">
        <v>1145.1296523119731</v>
      </c>
      <c r="D471" s="4">
        <v>2412.0910714610654</v>
      </c>
      <c r="E471" s="4"/>
      <c r="F471" s="4">
        <f>IFERROR((Kreditvækst[[#This Row],[Udlån til erhverv (mia. kr.)]]/VLOOKUP(DATE(YEAR(Kreditvækst[[#This Row],[Dato]])-1,MONTH(Kreditvækst[[#This Row],[Dato]])+1,1)-1,Kreditvækst[[Dato]:[Udlån til erhverv (mia. kr.)]],3,FALSE)-1)*100,NA())</f>
        <v>4.7599540632649262</v>
      </c>
      <c r="G471" s="4">
        <f>IFERROR((Kreditvækst[[#This Row],[Udlån til husholdninger (mia. kr.)]]/VLOOKUP(DATE(YEAR(Kreditvækst[[#This Row],[Dato]])-1,MONTH(Kreditvækst[[#This Row],[Dato]])+1,1)-1,Kreditvækst[[Dato]:[Udlån til husholdninger (mia. kr.)]],4,FALSE)-1)*100,NA())</f>
        <v>1.182359834452873</v>
      </c>
    </row>
    <row r="472" spans="1:7" hidden="1" x14ac:dyDescent="0.25">
      <c r="A472" s="3">
        <v>43524</v>
      </c>
      <c r="B472" s="4"/>
      <c r="C472" s="4">
        <v>1152.3472870519731</v>
      </c>
      <c r="D472" s="4">
        <v>2413.8573615280657</v>
      </c>
      <c r="E472" s="4"/>
      <c r="F472" s="4">
        <f>IFERROR((Kreditvækst[[#This Row],[Udlån til erhverv (mia. kr.)]]/VLOOKUP(DATE(YEAR(Kreditvækst[[#This Row],[Dato]])-1,MONTH(Kreditvækst[[#This Row],[Dato]])+1,1)-1,Kreditvækst[[Dato]:[Udlån til erhverv (mia. kr.)]],3,FALSE)-1)*100,NA())</f>
        <v>4.1817579042871866</v>
      </c>
      <c r="G472" s="4">
        <f>IFERROR((Kreditvækst[[#This Row],[Udlån til husholdninger (mia. kr.)]]/VLOOKUP(DATE(YEAR(Kreditvækst[[#This Row],[Dato]])-1,MONTH(Kreditvækst[[#This Row],[Dato]])+1,1)-1,Kreditvækst[[Dato]:[Udlån til husholdninger (mia. kr.)]],4,FALSE)-1)*100,NA())</f>
        <v>1.1056772436557116</v>
      </c>
    </row>
    <row r="473" spans="1:7" x14ac:dyDescent="0.25">
      <c r="A473" s="3">
        <v>43555</v>
      </c>
      <c r="B473" s="4">
        <v>239.03792116273945</v>
      </c>
      <c r="C473" s="4">
        <v>1167.1099732787386</v>
      </c>
      <c r="D473" s="4">
        <v>2415.6494625218284</v>
      </c>
      <c r="E473" s="4">
        <f>IF(ISNUMBER(Kreditvækst[[#This Row],[Udlån/BNP (pct. af BNP)]]),IFERROR((Kreditvækst[[#This Row],[Udlån/BNP (pct. af BNP)]]/VLOOKUP(DATE(YEAR(Kreditvækst[[#This Row],[Dato]])-1,MONTH(Kreditvækst[[#This Row],[Dato]]),DAY(Kreditvækst[[#This Row],[Dato]])),Kreditvækst[[#All],[Dato]:[Udlån/BNP (pct. af BNP)]],2,FALSE)-1)*100,NA()),NA())</f>
        <v>1.8105411072143474</v>
      </c>
      <c r="F473" s="4">
        <f>IFERROR((Kreditvækst[[#This Row],[Udlån til erhverv (mia. kr.)]]/VLOOKUP(DATE(YEAR(Kreditvækst[[#This Row],[Dato]])-1,MONTH(Kreditvækst[[#This Row],[Dato]])+1,1)-1,Kreditvækst[[Dato]:[Udlån til erhverv (mia. kr.)]],3,FALSE)-1)*100,NA())</f>
        <v>4.8127929651707646</v>
      </c>
      <c r="G473" s="4">
        <f>IFERROR((Kreditvækst[[#This Row],[Udlån til husholdninger (mia. kr.)]]/VLOOKUP(DATE(YEAR(Kreditvækst[[#This Row],[Dato]])-1,MONTH(Kreditvækst[[#This Row],[Dato]])+1,1)-1,Kreditvækst[[Dato]:[Udlån til husholdninger (mia. kr.)]],4,FALSE)-1)*100,NA())</f>
        <v>0.94619055327143098</v>
      </c>
    </row>
    <row r="474" spans="1:7" hidden="1" x14ac:dyDescent="0.25">
      <c r="A474" s="3">
        <v>43585</v>
      </c>
      <c r="B474" s="4"/>
      <c r="C474" s="4">
        <v>1166.8688364287386</v>
      </c>
      <c r="D474" s="4">
        <v>2417.2859926068281</v>
      </c>
      <c r="E474" s="4"/>
      <c r="F474" s="4">
        <f>IFERROR((Kreditvækst[[#This Row],[Udlån til erhverv (mia. kr.)]]/VLOOKUP(DATE(YEAR(Kreditvækst[[#This Row],[Dato]])-1,MONTH(Kreditvækst[[#This Row],[Dato]])+1,1)-1,Kreditvækst[[Dato]:[Udlån til erhverv (mia. kr.)]],3,FALSE)-1)*100,NA())</f>
        <v>3.4469171355425487</v>
      </c>
      <c r="G474" s="4">
        <f>IFERROR((Kreditvækst[[#This Row],[Udlån til husholdninger (mia. kr.)]]/VLOOKUP(DATE(YEAR(Kreditvækst[[#This Row],[Dato]])-1,MONTH(Kreditvækst[[#This Row],[Dato]])+1,1)-1,Kreditvækst[[Dato]:[Udlån til husholdninger (mia. kr.)]],4,FALSE)-1)*100,NA())</f>
        <v>1.1151098915744173</v>
      </c>
    </row>
    <row r="475" spans="1:7" hidden="1" x14ac:dyDescent="0.25">
      <c r="A475" s="3">
        <v>43616</v>
      </c>
      <c r="B475" s="4"/>
      <c r="C475" s="4">
        <v>1168.7296240947385</v>
      </c>
      <c r="D475" s="4">
        <v>2425.0504995948286</v>
      </c>
      <c r="E475" s="4"/>
      <c r="F475" s="4">
        <f>IFERROR((Kreditvækst[[#This Row],[Udlån til erhverv (mia. kr.)]]/VLOOKUP(DATE(YEAR(Kreditvækst[[#This Row],[Dato]])-1,MONTH(Kreditvækst[[#This Row],[Dato]])+1,1)-1,Kreditvækst[[Dato]:[Udlån til erhverv (mia. kr.)]],3,FALSE)-1)*100,NA())</f>
        <v>3.9762138941973557</v>
      </c>
      <c r="G475" s="4">
        <f>IFERROR((Kreditvækst[[#This Row],[Udlån til husholdninger (mia. kr.)]]/VLOOKUP(DATE(YEAR(Kreditvækst[[#This Row],[Dato]])-1,MONTH(Kreditvækst[[#This Row],[Dato]])+1,1)-1,Kreditvækst[[Dato]:[Udlån til husholdninger (mia. kr.)]],4,FALSE)-1)*100,NA())</f>
        <v>1.2464739326525809</v>
      </c>
    </row>
    <row r="476" spans="1:7" x14ac:dyDescent="0.25">
      <c r="A476" s="3">
        <v>43646</v>
      </c>
      <c r="B476" s="4">
        <v>242.13447732446153</v>
      </c>
      <c r="C476" s="4">
        <v>1164.6669686898651</v>
      </c>
      <c r="D476" s="4">
        <v>2426.6446293207005</v>
      </c>
      <c r="E476" s="4">
        <f>IF(ISNUMBER(Kreditvækst[[#This Row],[Udlån/BNP (pct. af BNP)]]),IFERROR((Kreditvækst[[#This Row],[Udlån/BNP (pct. af BNP)]]/VLOOKUP(DATE(YEAR(Kreditvækst[[#This Row],[Dato]])-1,MONTH(Kreditvækst[[#This Row],[Dato]]),DAY(Kreditvækst[[#This Row],[Dato]])),Kreditvækst[[#All],[Dato]:[Udlån/BNP (pct. af BNP)]],2,FALSE)-1)*100,NA()),NA())</f>
        <v>2.76586431834831</v>
      </c>
      <c r="F476" s="4">
        <f>IFERROR((Kreditvækst[[#This Row],[Udlån til erhverv (mia. kr.)]]/VLOOKUP(DATE(YEAR(Kreditvækst[[#This Row],[Dato]])-1,MONTH(Kreditvækst[[#This Row],[Dato]])+1,1)-1,Kreditvækst[[Dato]:[Udlån til erhverv (mia. kr.)]],3,FALSE)-1)*100,NA())</f>
        <v>3.1969686832625577</v>
      </c>
      <c r="G476" s="4">
        <f>IFERROR((Kreditvækst[[#This Row],[Udlån til husholdninger (mia. kr.)]]/VLOOKUP(DATE(YEAR(Kreditvækst[[#This Row],[Dato]])-1,MONTH(Kreditvækst[[#This Row],[Dato]])+1,1)-1,Kreditvækst[[Dato]:[Udlån til husholdninger (mia. kr.)]],4,FALSE)-1)*100,NA())</f>
        <v>0.99342342204213896</v>
      </c>
    </row>
    <row r="477" spans="1:7" hidden="1" x14ac:dyDescent="0.25">
      <c r="A477" s="3">
        <v>43677</v>
      </c>
      <c r="B477" s="4"/>
      <c r="C477" s="4">
        <v>1160.701084387865</v>
      </c>
      <c r="D477" s="4">
        <v>2431.4209334917</v>
      </c>
      <c r="E477" s="4"/>
      <c r="F477" s="4">
        <f>IFERROR((Kreditvækst[[#This Row],[Udlån til erhverv (mia. kr.)]]/VLOOKUP(DATE(YEAR(Kreditvækst[[#This Row],[Dato]])-1,MONTH(Kreditvækst[[#This Row],[Dato]])+1,1)-1,Kreditvækst[[Dato]:[Udlån til erhverv (mia. kr.)]],3,FALSE)-1)*100,NA())</f>
        <v>2.9273394974897338</v>
      </c>
      <c r="G477" s="4">
        <f>IFERROR((Kreditvækst[[#This Row],[Udlån til husholdninger (mia. kr.)]]/VLOOKUP(DATE(YEAR(Kreditvækst[[#This Row],[Dato]])-1,MONTH(Kreditvækst[[#This Row],[Dato]])+1,1)-1,Kreditvækst[[Dato]:[Udlån til husholdninger (mia. kr.)]],4,FALSE)-1)*100,NA())</f>
        <v>1.1723858748220684</v>
      </c>
    </row>
    <row r="478" spans="1:7" hidden="1" x14ac:dyDescent="0.25">
      <c r="A478" s="3">
        <v>43708</v>
      </c>
      <c r="B478" s="4"/>
      <c r="C478" s="4">
        <v>1167.4742759138651</v>
      </c>
      <c r="D478" s="4">
        <v>2440.4181837936999</v>
      </c>
      <c r="E478" s="4"/>
      <c r="F478" s="4">
        <f>IFERROR((Kreditvækst[[#This Row],[Udlån til erhverv (mia. kr.)]]/VLOOKUP(DATE(YEAR(Kreditvækst[[#This Row],[Dato]])-1,MONTH(Kreditvækst[[#This Row],[Dato]])+1,1)-1,Kreditvækst[[Dato]:[Udlån til erhverv (mia. kr.)]],3,FALSE)-1)*100,NA())</f>
        <v>3.4748061440220912</v>
      </c>
      <c r="G478" s="4">
        <f>IFERROR((Kreditvækst[[#This Row],[Udlån til husholdninger (mia. kr.)]]/VLOOKUP(DATE(YEAR(Kreditvækst[[#This Row],[Dato]])-1,MONTH(Kreditvækst[[#This Row],[Dato]])+1,1)-1,Kreditvækst[[Dato]:[Udlån til husholdninger (mia. kr.)]],4,FALSE)-1)*100,NA())</f>
        <v>1.2543705224147939</v>
      </c>
    </row>
    <row r="479" spans="1:7" x14ac:dyDescent="0.25">
      <c r="A479" s="3">
        <v>43738</v>
      </c>
      <c r="B479" s="4">
        <v>245.49408335508568</v>
      </c>
      <c r="C479" s="4">
        <v>1177.3623658056433</v>
      </c>
      <c r="D479" s="4">
        <v>2443.5822796840321</v>
      </c>
      <c r="E479" s="4">
        <f>IF(ISNUMBER(Kreditvækst[[#This Row],[Udlån/BNP (pct. af BNP)]]),IFERROR((Kreditvækst[[#This Row],[Udlån/BNP (pct. af BNP)]]/VLOOKUP(DATE(YEAR(Kreditvækst[[#This Row],[Dato]])-1,MONTH(Kreditvækst[[#This Row],[Dato]]),DAY(Kreditvækst[[#This Row],[Dato]])),Kreditvækst[[#All],[Dato]:[Udlån/BNP (pct. af BNP)]],2,FALSE)-1)*100,NA()),NA())</f>
        <v>4.2989190840914349</v>
      </c>
      <c r="F479" s="4">
        <f>IFERROR((Kreditvækst[[#This Row],[Udlån til erhverv (mia. kr.)]]/VLOOKUP(DATE(YEAR(Kreditvækst[[#This Row],[Dato]])-1,MONTH(Kreditvækst[[#This Row],[Dato]])+1,1)-1,Kreditvækst[[Dato]:[Udlån til erhverv (mia. kr.)]],3,FALSE)-1)*100,NA())</f>
        <v>3.8390981101475763</v>
      </c>
      <c r="G479" s="4">
        <f>IFERROR((Kreditvækst[[#This Row],[Udlån til husholdninger (mia. kr.)]]/VLOOKUP(DATE(YEAR(Kreditvækst[[#This Row],[Dato]])-1,MONTH(Kreditvækst[[#This Row],[Dato]])+1,1)-1,Kreditvækst[[Dato]:[Udlån til husholdninger (mia. kr.)]],4,FALSE)-1)*100,NA())</f>
        <v>1.3840829800858767</v>
      </c>
    </row>
    <row r="480" spans="1:7" hidden="1" x14ac:dyDescent="0.25">
      <c r="A480" s="3">
        <v>43769</v>
      </c>
      <c r="B480" s="4"/>
      <c r="C480" s="4">
        <v>1184.0209613436432</v>
      </c>
      <c r="D480" s="4">
        <v>2446.0355057230322</v>
      </c>
      <c r="E480" s="4"/>
      <c r="F480" s="4">
        <f>IFERROR((Kreditvækst[[#This Row],[Udlån til erhverv (mia. kr.)]]/VLOOKUP(DATE(YEAR(Kreditvækst[[#This Row],[Dato]])-1,MONTH(Kreditvækst[[#This Row],[Dato]])+1,1)-1,Kreditvækst[[Dato]:[Udlån til erhverv (mia. kr.)]],3,FALSE)-1)*100,NA())</f>
        <v>3.4780101776725525</v>
      </c>
      <c r="G480" s="4">
        <f>IFERROR((Kreditvækst[[#This Row],[Udlån til husholdninger (mia. kr.)]]/VLOOKUP(DATE(YEAR(Kreditvækst[[#This Row],[Dato]])-1,MONTH(Kreditvækst[[#This Row],[Dato]])+1,1)-1,Kreditvækst[[Dato]:[Udlån til husholdninger (mia. kr.)]],4,FALSE)-1)*100,NA())</f>
        <v>1.442387426822056</v>
      </c>
    </row>
    <row r="481" spans="1:7" hidden="1" x14ac:dyDescent="0.25">
      <c r="A481" s="3">
        <v>43799</v>
      </c>
      <c r="B481" s="4"/>
      <c r="C481" s="4">
        <v>1190.6501772316433</v>
      </c>
      <c r="D481" s="4">
        <v>2451.7086739970323</v>
      </c>
      <c r="E481" s="4"/>
      <c r="F481" s="4">
        <f>IFERROR((Kreditvækst[[#This Row],[Udlån til erhverv (mia. kr.)]]/VLOOKUP(DATE(YEAR(Kreditvækst[[#This Row],[Dato]])-1,MONTH(Kreditvækst[[#This Row],[Dato]])+1,1)-1,Kreditvækst[[Dato]:[Udlån til erhverv (mia. kr.)]],3,FALSE)-1)*100,NA())</f>
        <v>3.6268703741482611</v>
      </c>
      <c r="G481" s="4">
        <f>IFERROR((Kreditvækst[[#This Row],[Udlån til husholdninger (mia. kr.)]]/VLOOKUP(DATE(YEAR(Kreditvækst[[#This Row],[Dato]])-1,MONTH(Kreditvækst[[#This Row],[Dato]])+1,1)-1,Kreditvækst[[Dato]:[Udlån til husholdninger (mia. kr.)]],4,FALSE)-1)*100,NA())</f>
        <v>1.4119456245998974</v>
      </c>
    </row>
    <row r="482" spans="1:7" x14ac:dyDescent="0.25">
      <c r="A482" s="3">
        <v>43830</v>
      </c>
      <c r="B482" s="4">
        <v>247.34006923409783</v>
      </c>
      <c r="C482" s="4">
        <v>1193.9877256524092</v>
      </c>
      <c r="D482" s="4">
        <v>2450.3874266663506</v>
      </c>
      <c r="E482" s="4">
        <f>IF(ISNUMBER(Kreditvækst[[#This Row],[Udlån/BNP (pct. af BNP)]]),IFERROR((Kreditvækst[[#This Row],[Udlån/BNP (pct. af BNP)]]/VLOOKUP(DATE(YEAR(Kreditvækst[[#This Row],[Dato]])-1,MONTH(Kreditvækst[[#This Row],[Dato]]),DAY(Kreditvækst[[#This Row],[Dato]])),Kreditvækst[[#All],[Dato]:[Udlån/BNP (pct. af BNP)]],2,FALSE)-1)*100,NA()),NA())</f>
        <v>5.1818692755622342</v>
      </c>
      <c r="F482" s="4">
        <f>IFERROR((Kreditvækst[[#This Row],[Udlån til erhverv (mia. kr.)]]/VLOOKUP(DATE(YEAR(Kreditvækst[[#This Row],[Dato]])-1,MONTH(Kreditvækst[[#This Row],[Dato]])+1,1)-1,Kreditvækst[[Dato]:[Udlån til erhverv (mia. kr.)]],3,FALSE)-1)*100,NA())</f>
        <v>4.2154882328333976</v>
      </c>
      <c r="G482" s="4">
        <f>IFERROR((Kreditvækst[[#This Row],[Udlån til husholdninger (mia. kr.)]]/VLOOKUP(DATE(YEAR(Kreditvækst[[#This Row],[Dato]])-1,MONTH(Kreditvækst[[#This Row],[Dato]])+1,1)-1,Kreditvækst[[Dato]:[Udlån til husholdninger (mia. kr.)]],4,FALSE)-1)*100,NA())</f>
        <v>1.5127146331814112</v>
      </c>
    </row>
    <row r="483" spans="1:7" hidden="1" x14ac:dyDescent="0.25">
      <c r="A483" s="3">
        <v>43861</v>
      </c>
      <c r="B483" s="4"/>
      <c r="C483" s="4">
        <v>1197.4084949164092</v>
      </c>
      <c r="D483" s="4">
        <v>2453.3601576543506</v>
      </c>
      <c r="E483" s="4"/>
      <c r="F483" s="4">
        <f>IFERROR((Kreditvækst[[#This Row],[Udlån til erhverv (mia. kr.)]]/VLOOKUP(DATE(YEAR(Kreditvækst[[#This Row],[Dato]])-1,MONTH(Kreditvækst[[#This Row],[Dato]])+1,1)-1,Kreditvækst[[Dato]:[Udlån til erhverv (mia. kr.)]],3,FALSE)-1)*100,NA())</f>
        <v>4.5653208349715646</v>
      </c>
      <c r="G483" s="4">
        <f>IFERROR((Kreditvækst[[#This Row],[Udlån til husholdninger (mia. kr.)]]/VLOOKUP(DATE(YEAR(Kreditvækst[[#This Row],[Dato]])-1,MONTH(Kreditvækst[[#This Row],[Dato]])+1,1)-1,Kreditvækst[[Dato]:[Udlån til husholdninger (mia. kr.)]],4,FALSE)-1)*100,NA())</f>
        <v>1.7109257059803928</v>
      </c>
    </row>
    <row r="484" spans="1:7" hidden="1" x14ac:dyDescent="0.25">
      <c r="A484" s="3">
        <v>43890</v>
      </c>
      <c r="B484" s="4"/>
      <c r="C484" s="4">
        <v>1201.0274688094091</v>
      </c>
      <c r="D484" s="4">
        <v>2455.9547657483504</v>
      </c>
      <c r="E484" s="4"/>
      <c r="F484" s="4">
        <f>IFERROR((Kreditvækst[[#This Row],[Udlån til erhverv (mia. kr.)]]/VLOOKUP(DATE(YEAR(Kreditvækst[[#This Row],[Dato]])-1,MONTH(Kreditvækst[[#This Row],[Dato]])+1,1)-1,Kreditvækst[[Dato]:[Udlån til erhverv (mia. kr.)]],3,FALSE)-1)*100,NA())</f>
        <v>4.2244367044915299</v>
      </c>
      <c r="G484" s="4">
        <f>IFERROR((Kreditvækst[[#This Row],[Udlån til husholdninger (mia. kr.)]]/VLOOKUP(DATE(YEAR(Kreditvækst[[#This Row],[Dato]])-1,MONTH(Kreditvækst[[#This Row],[Dato]])+1,1)-1,Kreditvækst[[Dato]:[Udlån til husholdninger (mia. kr.)]],4,FALSE)-1)*100,NA())</f>
        <v>1.7439888906126244</v>
      </c>
    </row>
    <row r="485" spans="1:7" x14ac:dyDescent="0.25">
      <c r="A485" s="3">
        <v>43921</v>
      </c>
      <c r="B485" s="4">
        <v>246.00485896112835</v>
      </c>
      <c r="C485" s="4">
        <v>1208.6364875430622</v>
      </c>
      <c r="D485" s="4">
        <v>2456.1220862123459</v>
      </c>
      <c r="E485" s="4">
        <f>IF(ISNUMBER(Kreditvækst[[#This Row],[Udlån/BNP (pct. af BNP)]]),IFERROR((Kreditvækst[[#This Row],[Udlån/BNP (pct. af BNP)]]/VLOOKUP(DATE(YEAR(Kreditvækst[[#This Row],[Dato]])-1,MONTH(Kreditvækst[[#This Row],[Dato]]),DAY(Kreditvækst[[#This Row],[Dato]])),Kreditvækst[[#All],[Dato]:[Udlån/BNP (pct. af BNP)]],2,FALSE)-1)*100,NA()),NA())</f>
        <v>2.9145742920202666</v>
      </c>
      <c r="F485" s="4">
        <f>IFERROR((Kreditvækst[[#This Row],[Udlån til erhverv (mia. kr.)]]/VLOOKUP(DATE(YEAR(Kreditvækst[[#This Row],[Dato]])-1,MONTH(Kreditvækst[[#This Row],[Dato]])+1,1)-1,Kreditvækst[[Dato]:[Udlån til erhverv (mia. kr.)]],3,FALSE)-1)*100,NA())</f>
        <v>3.5580635257244975</v>
      </c>
      <c r="G485" s="4">
        <f>IFERROR((Kreditvækst[[#This Row],[Udlån til husholdninger (mia. kr.)]]/VLOOKUP(DATE(YEAR(Kreditvækst[[#This Row],[Dato]])-1,MONTH(Kreditvækst[[#This Row],[Dato]])+1,1)-1,Kreditvækst[[Dato]:[Udlån til husholdninger (mia. kr.)]],4,FALSE)-1)*100,NA())</f>
        <v>1.6754344667320176</v>
      </c>
    </row>
    <row r="486" spans="1:7" hidden="1" x14ac:dyDescent="0.25">
      <c r="A486" s="3">
        <v>43951</v>
      </c>
      <c r="B486" s="4"/>
      <c r="C486" s="4">
        <v>1207.7988906530622</v>
      </c>
      <c r="D486" s="4">
        <v>2452.0420117053459</v>
      </c>
      <c r="E486" s="4"/>
      <c r="F486" s="4">
        <f>IFERROR((Kreditvækst[[#This Row],[Udlån til erhverv (mia. kr.)]]/VLOOKUP(DATE(YEAR(Kreditvækst[[#This Row],[Dato]])-1,MONTH(Kreditvækst[[#This Row],[Dato]])+1,1)-1,Kreditvækst[[Dato]:[Udlån til erhverv (mia. kr.)]],3,FALSE)-1)*100,NA())</f>
        <v>3.5076825215070606</v>
      </c>
      <c r="G486" s="4">
        <f>IFERROR((Kreditvækst[[#This Row],[Udlån til husholdninger (mia. kr.)]]/VLOOKUP(DATE(YEAR(Kreditvækst[[#This Row],[Dato]])-1,MONTH(Kreditvækst[[#This Row],[Dato]])+1,1)-1,Kreditvækst[[Dato]:[Udlån til husholdninger (mia. kr.)]],4,FALSE)-1)*100,NA())</f>
        <v>1.4378116286123177</v>
      </c>
    </row>
    <row r="487" spans="1:7" hidden="1" x14ac:dyDescent="0.25">
      <c r="A487" s="3">
        <v>43982</v>
      </c>
      <c r="B487" s="4"/>
      <c r="C487" s="4">
        <v>1199.6736730770622</v>
      </c>
      <c r="D487" s="4">
        <v>2456.3770420923461</v>
      </c>
      <c r="E487" s="4"/>
      <c r="F487" s="4">
        <f>IFERROR((Kreditvækst[[#This Row],[Udlån til erhverv (mia. kr.)]]/VLOOKUP(DATE(YEAR(Kreditvækst[[#This Row],[Dato]])-1,MONTH(Kreditvækst[[#This Row],[Dato]])+1,1)-1,Kreditvækst[[Dato]:[Udlån til erhverv (mia. kr.)]],3,FALSE)-1)*100,NA())</f>
        <v>2.6476653234739356</v>
      </c>
      <c r="G487" s="4">
        <f>IFERROR((Kreditvækst[[#This Row],[Udlån til husholdninger (mia. kr.)]]/VLOOKUP(DATE(YEAR(Kreditvækst[[#This Row],[Dato]])-1,MONTH(Kreditvækst[[#This Row],[Dato]])+1,1)-1,Kreditvækst[[Dato]:[Udlån til husholdninger (mia. kr.)]],4,FALSE)-1)*100,NA())</f>
        <v>1.2917892845015544</v>
      </c>
    </row>
    <row r="488" spans="1:7" x14ac:dyDescent="0.25">
      <c r="A488" s="3">
        <v>44012</v>
      </c>
      <c r="B488" s="4">
        <v>250.94190600522194</v>
      </c>
      <c r="C488" s="4">
        <v>1193.3466216791981</v>
      </c>
      <c r="D488" s="4">
        <v>2456.5354771456118</v>
      </c>
      <c r="E488" s="4">
        <f>IF(ISNUMBER(Kreditvækst[[#This Row],[Udlån/BNP (pct. af BNP)]]),IFERROR((Kreditvækst[[#This Row],[Udlån/BNP (pct. af BNP)]]/VLOOKUP(DATE(YEAR(Kreditvækst[[#This Row],[Dato]])-1,MONTH(Kreditvækst[[#This Row],[Dato]]),DAY(Kreditvækst[[#This Row],[Dato]])),Kreditvækst[[#All],[Dato]:[Udlån/BNP (pct. af BNP)]],2,FALSE)-1)*100,NA()),NA())</f>
        <v>3.6374120604718341</v>
      </c>
      <c r="F488" s="4">
        <f>IFERROR((Kreditvækst[[#This Row],[Udlån til erhverv (mia. kr.)]]/VLOOKUP(DATE(YEAR(Kreditvækst[[#This Row],[Dato]])-1,MONTH(Kreditvækst[[#This Row],[Dato]])+1,1)-1,Kreditvækst[[Dato]:[Udlån til erhverv (mia. kr.)]],3,FALSE)-1)*100,NA())</f>
        <v>2.4624767217013677</v>
      </c>
      <c r="G488" s="4">
        <f>IFERROR((Kreditvækst[[#This Row],[Udlån til husholdninger (mia. kr.)]]/VLOOKUP(DATE(YEAR(Kreditvækst[[#This Row],[Dato]])-1,MONTH(Kreditvækst[[#This Row],[Dato]])+1,1)-1,Kreditvækst[[Dato]:[Udlån til husholdninger (mia. kr.)]],4,FALSE)-1)*100,NA())</f>
        <v>1.2317768932354367</v>
      </c>
    </row>
    <row r="489" spans="1:7" hidden="1" x14ac:dyDescent="0.25">
      <c r="A489" s="3">
        <v>44043</v>
      </c>
      <c r="B489" s="4"/>
      <c r="C489" s="4">
        <v>1193.8777174931979</v>
      </c>
      <c r="D489" s="4">
        <v>2465.984383954612</v>
      </c>
      <c r="E489" s="4"/>
      <c r="F489" s="4">
        <f>IFERROR((Kreditvækst[[#This Row],[Udlån til erhverv (mia. kr.)]]/VLOOKUP(DATE(YEAR(Kreditvækst[[#This Row],[Dato]])-1,MONTH(Kreditvækst[[#This Row],[Dato]])+1,1)-1,Kreditvækst[[Dato]:[Udlån til erhverv (mia. kr.)]],3,FALSE)-1)*100,NA())</f>
        <v>2.8583270535005756</v>
      </c>
      <c r="G489" s="4">
        <f>IFERROR((Kreditvækst[[#This Row],[Udlån til husholdninger (mia. kr.)]]/VLOOKUP(DATE(YEAR(Kreditvækst[[#This Row],[Dato]])-1,MONTH(Kreditvækst[[#This Row],[Dato]])+1,1)-1,Kreditvækst[[Dato]:[Udlån til husholdninger (mia. kr.)]],4,FALSE)-1)*100,NA())</f>
        <v>1.4215329804402099</v>
      </c>
    </row>
    <row r="490" spans="1:7" hidden="1" x14ac:dyDescent="0.25">
      <c r="A490" s="3">
        <v>44074</v>
      </c>
      <c r="B490" s="4"/>
      <c r="C490" s="4">
        <v>1209.938740678198</v>
      </c>
      <c r="D490" s="4">
        <v>2474.5037884706117</v>
      </c>
      <c r="E490" s="4"/>
      <c r="F490" s="4">
        <f>IFERROR((Kreditvækst[[#This Row],[Udlån til erhverv (mia. kr.)]]/VLOOKUP(DATE(YEAR(Kreditvækst[[#This Row],[Dato]])-1,MONTH(Kreditvækst[[#This Row],[Dato]])+1,1)-1,Kreditvækst[[Dato]:[Udlån til erhverv (mia. kr.)]],3,FALSE)-1)*100,NA())</f>
        <v>3.6372933982714795</v>
      </c>
      <c r="G490" s="4">
        <f>IFERROR((Kreditvækst[[#This Row],[Udlån til husholdninger (mia. kr.)]]/VLOOKUP(DATE(YEAR(Kreditvækst[[#This Row],[Dato]])-1,MONTH(Kreditvækst[[#This Row],[Dato]])+1,1)-1,Kreditvækst[[Dato]:[Udlån til husholdninger (mia. kr.)]],4,FALSE)-1)*100,NA())</f>
        <v>1.3967116334105079</v>
      </c>
    </row>
    <row r="491" spans="1:7" x14ac:dyDescent="0.25">
      <c r="A491" s="3">
        <v>44104</v>
      </c>
      <c r="B491" s="4">
        <v>237.24162617146823</v>
      </c>
      <c r="C491" s="4">
        <v>1197.3940106326233</v>
      </c>
      <c r="D491" s="4">
        <v>2473.4026313677459</v>
      </c>
      <c r="E491" s="4">
        <f>IF(ISNUMBER(Kreditvækst[[#This Row],[Udlån/BNP (pct. af BNP)]]),IFERROR((Kreditvækst[[#This Row],[Udlån/BNP (pct. af BNP)]]/VLOOKUP(DATE(YEAR(Kreditvækst[[#This Row],[Dato]])-1,MONTH(Kreditvækst[[#This Row],[Dato]]),DAY(Kreditvækst[[#This Row],[Dato]])),Kreditvækst[[#All],[Dato]:[Udlån/BNP (pct. af BNP)]],2,FALSE)-1)*100,NA()),NA())</f>
        <v>-3.3615707029814645</v>
      </c>
      <c r="F491" s="4">
        <f>IFERROR((Kreditvækst[[#This Row],[Udlån til erhverv (mia. kr.)]]/VLOOKUP(DATE(YEAR(Kreditvækst[[#This Row],[Dato]])-1,MONTH(Kreditvækst[[#This Row],[Dato]])+1,1)-1,Kreditvækst[[Dato]:[Udlån til erhverv (mia. kr.)]],3,FALSE)-1)*100,NA())</f>
        <v>1.7014001303899962</v>
      </c>
      <c r="G491" s="4">
        <f>IFERROR((Kreditvækst[[#This Row],[Udlån til husholdninger (mia. kr.)]]/VLOOKUP(DATE(YEAR(Kreditvækst[[#This Row],[Dato]])-1,MONTH(Kreditvækst[[#This Row],[Dato]])+1,1)-1,Kreditvækst[[Dato]:[Udlån til husholdninger (mia. kr.)]],4,FALSE)-1)*100,NA())</f>
        <v>1.2203539013865283</v>
      </c>
    </row>
    <row r="492" spans="1:7" hidden="1" x14ac:dyDescent="0.25">
      <c r="A492" s="3">
        <v>44135</v>
      </c>
      <c r="B492" s="4"/>
      <c r="C492" s="4">
        <v>1197.1860834476233</v>
      </c>
      <c r="D492" s="4">
        <v>2477.6526947757457</v>
      </c>
      <c r="E492" s="4"/>
      <c r="F492" s="4">
        <f>IFERROR((Kreditvækst[[#This Row],[Udlån til erhverv (mia. kr.)]]/VLOOKUP(DATE(YEAR(Kreditvækst[[#This Row],[Dato]])-1,MONTH(Kreditvækst[[#This Row],[Dato]])+1,1)-1,Kreditvækst[[Dato]:[Udlån til erhverv (mia. kr.)]],3,FALSE)-1)*100,NA())</f>
        <v>1.1118994117333969</v>
      </c>
      <c r="G492" s="4">
        <f>IFERROR((Kreditvækst[[#This Row],[Udlån til husholdninger (mia. kr.)]]/VLOOKUP(DATE(YEAR(Kreditvækst[[#This Row],[Dato]])-1,MONTH(Kreditvækst[[#This Row],[Dato]])+1,1)-1,Kreditvækst[[Dato]:[Udlån til husholdninger (mia. kr.)]],4,FALSE)-1)*100,NA())</f>
        <v>1.2925891295828773</v>
      </c>
    </row>
    <row r="493" spans="1:7" hidden="1" x14ac:dyDescent="0.25">
      <c r="A493" s="3">
        <v>44165</v>
      </c>
      <c r="B493" s="4"/>
      <c r="C493" s="4">
        <v>1208.1640198596235</v>
      </c>
      <c r="D493" s="4">
        <v>2479.9657072017453</v>
      </c>
      <c r="E493" s="4"/>
      <c r="F493" s="4">
        <f>IFERROR((Kreditvækst[[#This Row],[Udlån til erhverv (mia. kr.)]]/VLOOKUP(DATE(YEAR(Kreditvækst[[#This Row],[Dato]])-1,MONTH(Kreditvækst[[#This Row],[Dato]])+1,1)-1,Kreditvækst[[Dato]:[Udlån til erhverv (mia. kr.)]],3,FALSE)-1)*100,NA())</f>
        <v>1.4709478033843038</v>
      </c>
      <c r="G493" s="4">
        <f>IFERROR((Kreditvækst[[#This Row],[Udlån til husholdninger (mia. kr.)]]/VLOOKUP(DATE(YEAR(Kreditvækst[[#This Row],[Dato]])-1,MONTH(Kreditvækst[[#This Row],[Dato]])+1,1)-1,Kreditvækst[[Dato]:[Udlån til husholdninger (mia. kr.)]],4,FALSE)-1)*100,NA())</f>
        <v>1.1525444888460301</v>
      </c>
    </row>
    <row r="494" spans="1:7" x14ac:dyDescent="0.25">
      <c r="A494" s="3">
        <v>44196</v>
      </c>
      <c r="B494" s="4">
        <v>237.95644118914259</v>
      </c>
      <c r="C494" s="4">
        <v>1212.2045569641746</v>
      </c>
      <c r="D494" s="4">
        <v>2483.780908622768</v>
      </c>
      <c r="E494" s="4">
        <f>IF(ISNUMBER(Kreditvækst[[#This Row],[Udlån/BNP (pct. af BNP)]]),IFERROR((Kreditvækst[[#This Row],[Udlån/BNP (pct. af BNP)]]/VLOOKUP(DATE(YEAR(Kreditvækst[[#This Row],[Dato]])-1,MONTH(Kreditvækst[[#This Row],[Dato]]),DAY(Kreditvækst[[#This Row],[Dato]])),Kreditvækst[[#All],[Dato]:[Udlån/BNP (pct. af BNP)]],2,FALSE)-1)*100,NA()),NA())</f>
        <v>-3.7938163735508623</v>
      </c>
      <c r="F494" s="4">
        <f>IFERROR((Kreditvækst[[#This Row],[Udlån til erhverv (mia. kr.)]]/VLOOKUP(DATE(YEAR(Kreditvækst[[#This Row],[Dato]])-1,MONTH(Kreditvækst[[#This Row],[Dato]])+1,1)-1,Kreditvækst[[Dato]:[Udlån til erhverv (mia. kr.)]],3,FALSE)-1)*100,NA())</f>
        <v>1.5257134491739821</v>
      </c>
      <c r="G494" s="4">
        <f>IFERROR((Kreditvækst[[#This Row],[Udlån til husholdninger (mia. kr.)]]/VLOOKUP(DATE(YEAR(Kreditvækst[[#This Row],[Dato]])-1,MONTH(Kreditvækst[[#This Row],[Dato]])+1,1)-1,Kreditvækst[[Dato]:[Udlån til husholdninger (mia. kr.)]],4,FALSE)-1)*100,NA())</f>
        <v>1.3627837619885286</v>
      </c>
    </row>
    <row r="495" spans="1:7" hidden="1" x14ac:dyDescent="0.25">
      <c r="A495" s="3">
        <v>44227</v>
      </c>
      <c r="B495" s="4"/>
      <c r="C495" s="4">
        <v>1208.2668591721745</v>
      </c>
      <c r="D495" s="4">
        <v>2486.2066566317676</v>
      </c>
      <c r="E495" s="4"/>
      <c r="F495" s="4">
        <f>IFERROR((Kreditvækst[[#This Row],[Udlån til erhverv (mia. kr.)]]/VLOOKUP(DATE(YEAR(Kreditvækst[[#This Row],[Dato]])-1,MONTH(Kreditvækst[[#This Row],[Dato]])+1,1)-1,Kreditvækst[[Dato]:[Udlån til erhverv (mia. kr.)]],3,FALSE)-1)*100,NA())</f>
        <v>0.90682204960665924</v>
      </c>
      <c r="G495" s="4">
        <f>IFERROR((Kreditvækst[[#This Row],[Udlån til husholdninger (mia. kr.)]]/VLOOKUP(DATE(YEAR(Kreditvækst[[#This Row],[Dato]])-1,MONTH(Kreditvækst[[#This Row],[Dato]])+1,1)-1,Kreditvækst[[Dato]:[Udlån til husholdninger (mia. kr.)]],4,FALSE)-1)*100,NA())</f>
        <v>1.3388372218786415</v>
      </c>
    </row>
    <row r="496" spans="1:7" hidden="1" x14ac:dyDescent="0.25">
      <c r="A496" s="3">
        <v>44255</v>
      </c>
      <c r="B496" s="4"/>
      <c r="C496" s="4">
        <v>1209.2883937011743</v>
      </c>
      <c r="D496" s="4">
        <v>2490.571035042768</v>
      </c>
      <c r="E496" s="4"/>
      <c r="F496" s="4">
        <f>IFERROR((Kreditvækst[[#This Row],[Udlån til erhverv (mia. kr.)]]/VLOOKUP(DATE(YEAR(Kreditvækst[[#This Row],[Dato]])-1,MONTH(Kreditvækst[[#This Row],[Dato]])+1,1)-1,Kreditvækst[[Dato]:[Udlån til erhverv (mia. kr.)]],3,FALSE)-1)*100,NA())</f>
        <v>0.68782147838419849</v>
      </c>
      <c r="G496" s="4">
        <f>IFERROR((Kreditvækst[[#This Row],[Udlån til husholdninger (mia. kr.)]]/VLOOKUP(DATE(YEAR(Kreditvækst[[#This Row],[Dato]])-1,MONTH(Kreditvækst[[#This Row],[Dato]])+1,1)-1,Kreditvækst[[Dato]:[Udlån til husholdninger (mia. kr.)]],4,FALSE)-1)*100,NA())</f>
        <v>1.4094831784847495</v>
      </c>
    </row>
    <row r="497" spans="1:7" x14ac:dyDescent="0.25">
      <c r="A497" s="3">
        <v>44286</v>
      </c>
      <c r="B497" s="4">
        <v>238.74332991277575</v>
      </c>
      <c r="C497" s="4">
        <v>1220.5600641454455</v>
      </c>
      <c r="D497" s="4">
        <v>2500.4981608630123</v>
      </c>
      <c r="E497" s="4">
        <f>IF(ISNUMBER(Kreditvækst[[#This Row],[Udlån/BNP (pct. af BNP)]]),IFERROR((Kreditvækst[[#This Row],[Udlån/BNP (pct. af BNP)]]/VLOOKUP(DATE(YEAR(Kreditvækst[[#This Row],[Dato]])-1,MONTH(Kreditvækst[[#This Row],[Dato]]),DAY(Kreditvækst[[#This Row],[Dato]])),Kreditvækst[[#All],[Dato]:[Udlån/BNP (pct. af BNP)]],2,FALSE)-1)*100,NA()),NA())</f>
        <v>-2.9517827733231861</v>
      </c>
      <c r="F497" s="4">
        <f>IFERROR((Kreditvækst[[#This Row],[Udlån til erhverv (mia. kr.)]]/VLOOKUP(DATE(YEAR(Kreditvækst[[#This Row],[Dato]])-1,MONTH(Kreditvækst[[#This Row],[Dato]])+1,1)-1,Kreditvækst[[Dato]:[Udlån til erhverv (mia. kr.)]],3,FALSE)-1)*100,NA())</f>
        <v>0.98653124618317545</v>
      </c>
      <c r="G497" s="4">
        <f>IFERROR((Kreditvækst[[#This Row],[Udlån til husholdninger (mia. kr.)]]/VLOOKUP(DATE(YEAR(Kreditvækst[[#This Row],[Dato]])-1,MONTH(Kreditvækst[[#This Row],[Dato]])+1,1)-1,Kreditvækst[[Dato]:[Udlån til husholdninger (mia. kr.)]],4,FALSE)-1)*100,NA())</f>
        <v>1.8067536178179244</v>
      </c>
    </row>
    <row r="498" spans="1:7" hidden="1" x14ac:dyDescent="0.25">
      <c r="A498" s="3">
        <v>44316</v>
      </c>
      <c r="B498" s="4"/>
      <c r="C498" s="4">
        <v>1220.5278513924454</v>
      </c>
      <c r="D498" s="4">
        <v>2506.1624114230126</v>
      </c>
      <c r="E498" s="4"/>
      <c r="F498" s="4">
        <f>IFERROR((Kreditvækst[[#This Row],[Udlån til erhverv (mia. kr.)]]/VLOOKUP(DATE(YEAR(Kreditvækst[[#This Row],[Dato]])-1,MONTH(Kreditvækst[[#This Row],[Dato]])+1,1)-1,Kreditvækst[[Dato]:[Udlån til erhverv (mia. kr.)]],3,FALSE)-1)*100,NA())</f>
        <v>1.0538973696606613</v>
      </c>
      <c r="G498" s="4">
        <f>IFERROR((Kreditvækst[[#This Row],[Udlån til husholdninger (mia. kr.)]]/VLOOKUP(DATE(YEAR(Kreditvækst[[#This Row],[Dato]])-1,MONTH(Kreditvækst[[#This Row],[Dato]])+1,1)-1,Kreditvækst[[Dato]:[Udlån til husholdninger (mia. kr.)]],4,FALSE)-1)*100,NA())</f>
        <v>2.2071562990891413</v>
      </c>
    </row>
    <row r="499" spans="1:7" hidden="1" x14ac:dyDescent="0.25">
      <c r="A499" s="3">
        <v>44347</v>
      </c>
      <c r="B499" s="4"/>
      <c r="C499" s="4">
        <v>1231.9065239214453</v>
      </c>
      <c r="D499" s="4">
        <v>2508.3219771160125</v>
      </c>
      <c r="E499" s="4"/>
      <c r="F499" s="4">
        <f>IFERROR((Kreditvækst[[#This Row],[Udlån til erhverv (mia. kr.)]]/VLOOKUP(DATE(YEAR(Kreditvækst[[#This Row],[Dato]])-1,MONTH(Kreditvækst[[#This Row],[Dato]])+1,1)-1,Kreditvækst[[Dato]:[Udlån til erhverv (mia. kr.)]],3,FALSE)-1)*100,NA())</f>
        <v>2.6868015501005926</v>
      </c>
      <c r="G499" s="4">
        <f>IFERROR((Kreditvækst[[#This Row],[Udlån til husholdninger (mia. kr.)]]/VLOOKUP(DATE(YEAR(Kreditvækst[[#This Row],[Dato]])-1,MONTH(Kreditvækst[[#This Row],[Dato]])+1,1)-1,Kreditvækst[[Dato]:[Udlån til husholdninger (mia. kr.)]],4,FALSE)-1)*100,NA())</f>
        <v>2.1146971386534208</v>
      </c>
    </row>
    <row r="500" spans="1:7" x14ac:dyDescent="0.25">
      <c r="A500" s="3">
        <v>44377</v>
      </c>
      <c r="B500" s="4">
        <v>233.99259626918146</v>
      </c>
      <c r="C500" s="4">
        <v>1229.3944756971948</v>
      </c>
      <c r="D500" s="4">
        <v>2515.3900519570243</v>
      </c>
      <c r="E500" s="4">
        <f>IF(ISNUMBER(Kreditvækst[[#This Row],[Udlån/BNP (pct. af BNP)]]),IFERROR((Kreditvækst[[#This Row],[Udlån/BNP (pct. af BNP)]]/VLOOKUP(DATE(YEAR(Kreditvækst[[#This Row],[Dato]])-1,MONTH(Kreditvækst[[#This Row],[Dato]]),DAY(Kreditvækst[[#This Row],[Dato]])),Kreditvækst[[#All],[Dato]:[Udlån/BNP (pct. af BNP)]],2,FALSE)-1)*100,NA()),NA())</f>
        <v>-6.7542763207065875</v>
      </c>
      <c r="F500" s="4">
        <f>IFERROR((Kreditvækst[[#This Row],[Udlån til erhverv (mia. kr.)]]/VLOOKUP(DATE(YEAR(Kreditvækst[[#This Row],[Dato]])-1,MONTH(Kreditvækst[[#This Row],[Dato]])+1,1)-1,Kreditvækst[[Dato]:[Udlån til erhverv (mia. kr.)]],3,FALSE)-1)*100,NA())</f>
        <v>3.0207362524119485</v>
      </c>
      <c r="G500" s="4">
        <f>IFERROR((Kreditvækst[[#This Row],[Udlån til husholdninger (mia. kr.)]]/VLOOKUP(DATE(YEAR(Kreditvækst[[#This Row],[Dato]])-1,MONTH(Kreditvækst[[#This Row],[Dato]])+1,1)-1,Kreditvækst[[Dato]:[Udlån til husholdninger (mia. kr.)]],4,FALSE)-1)*100,NA())</f>
        <v>2.3958365494399114</v>
      </c>
    </row>
    <row r="501" spans="1:7" hidden="1" x14ac:dyDescent="0.25">
      <c r="A501" s="3">
        <v>44408</v>
      </c>
      <c r="B501" s="4"/>
      <c r="C501" s="4">
        <v>1227.8073724241949</v>
      </c>
      <c r="D501" s="4">
        <v>2527.9146849840249</v>
      </c>
      <c r="E501" s="4"/>
      <c r="F501" s="4">
        <f>IFERROR((Kreditvækst[[#This Row],[Udlån til erhverv (mia. kr.)]]/VLOOKUP(DATE(YEAR(Kreditvækst[[#This Row],[Dato]])-1,MONTH(Kreditvækst[[#This Row],[Dato]])+1,1)-1,Kreditvækst[[Dato]:[Udlån til erhverv (mia. kr.)]],3,FALSE)-1)*100,NA())</f>
        <v>2.8419707005035377</v>
      </c>
      <c r="G501" s="4">
        <f>IFERROR((Kreditvækst[[#This Row],[Udlån til husholdninger (mia. kr.)]]/VLOOKUP(DATE(YEAR(Kreditvækst[[#This Row],[Dato]])-1,MONTH(Kreditvækst[[#This Row],[Dato]])+1,1)-1,Kreditvækst[[Dato]:[Udlån til husholdninger (mia. kr.)]],4,FALSE)-1)*100,NA())</f>
        <v>2.5113825307400139</v>
      </c>
    </row>
    <row r="502" spans="1:7" hidden="1" x14ac:dyDescent="0.25">
      <c r="A502" s="3">
        <v>44439</v>
      </c>
      <c r="B502" s="4"/>
      <c r="C502" s="4">
        <v>1237.0657940381948</v>
      </c>
      <c r="D502" s="4">
        <v>2530.5881884800247</v>
      </c>
      <c r="E502" s="4"/>
      <c r="F502" s="4">
        <f>IFERROR((Kreditvækst[[#This Row],[Udlån til erhverv (mia. kr.)]]/VLOOKUP(DATE(YEAR(Kreditvækst[[#This Row],[Dato]])-1,MONTH(Kreditvækst[[#This Row],[Dato]])+1,1)-1,Kreditvækst[[Dato]:[Udlån til erhverv (mia. kr.)]],3,FALSE)-1)*100,NA())</f>
        <v>2.2420187442540707</v>
      </c>
      <c r="G502" s="4">
        <f>IFERROR((Kreditvækst[[#This Row],[Udlån til husholdninger (mia. kr.)]]/VLOOKUP(DATE(YEAR(Kreditvækst[[#This Row],[Dato]])-1,MONTH(Kreditvækst[[#This Row],[Dato]])+1,1)-1,Kreditvækst[[Dato]:[Udlån til husholdninger (mia. kr.)]],4,FALSE)-1)*100,NA())</f>
        <v>2.2664907716337224</v>
      </c>
    </row>
    <row r="503" spans="1:7" x14ac:dyDescent="0.25">
      <c r="A503" s="3">
        <v>44469</v>
      </c>
      <c r="B503" s="4">
        <v>232.56608045279972</v>
      </c>
      <c r="C503" s="4">
        <v>1258.3081169157938</v>
      </c>
      <c r="D503" s="4">
        <v>2535.7653917738071</v>
      </c>
      <c r="E503" s="4">
        <f>IF(ISNUMBER(Kreditvækst[[#This Row],[Udlån/BNP (pct. af BNP)]]),IFERROR((Kreditvækst[[#This Row],[Udlån/BNP (pct. af BNP)]]/VLOOKUP(DATE(YEAR(Kreditvækst[[#This Row],[Dato]])-1,MONTH(Kreditvækst[[#This Row],[Dato]]),DAY(Kreditvækst[[#This Row],[Dato]])),Kreditvækst[[#All],[Dato]:[Udlån/BNP (pct. af BNP)]],2,FALSE)-1)*100,NA()),NA())</f>
        <v>-1.9707948365221606</v>
      </c>
      <c r="F503" s="4">
        <f>IFERROR((Kreditvækst[[#This Row],[Udlån til erhverv (mia. kr.)]]/VLOOKUP(DATE(YEAR(Kreditvækst[[#This Row],[Dato]])-1,MONTH(Kreditvækst[[#This Row],[Dato]])+1,1)-1,Kreditvækst[[Dato]:[Udlån til erhverv (mia. kr.)]],3,FALSE)-1)*100,NA())</f>
        <v>5.0872232316401478</v>
      </c>
      <c r="G503" s="4">
        <f>IFERROR((Kreditvækst[[#This Row],[Udlån til husholdninger (mia. kr.)]]/VLOOKUP(DATE(YEAR(Kreditvækst[[#This Row],[Dato]])-1,MONTH(Kreditvækst[[#This Row],[Dato]])+1,1)-1,Kreditvækst[[Dato]:[Udlån til husholdninger (mia. kr.)]],4,FALSE)-1)*100,NA())</f>
        <v>2.5213347643111339</v>
      </c>
    </row>
    <row r="504" spans="1:7" hidden="1" x14ac:dyDescent="0.25">
      <c r="A504" s="3">
        <v>44500</v>
      </c>
      <c r="B504" s="4"/>
      <c r="C504" s="4">
        <v>1261.0348248677938</v>
      </c>
      <c r="D504" s="4">
        <v>2542.1563463478074</v>
      </c>
      <c r="E504" s="4"/>
      <c r="F504" s="4">
        <f>IFERROR((Kreditvækst[[#This Row],[Udlån til erhverv (mia. kr.)]]/VLOOKUP(DATE(YEAR(Kreditvækst[[#This Row],[Dato]])-1,MONTH(Kreditvækst[[#This Row],[Dato]])+1,1)-1,Kreditvækst[[Dato]:[Udlån til erhverv (mia. kr.)]],3,FALSE)-1)*100,NA())</f>
        <v>5.3332345157488525</v>
      </c>
      <c r="G504" s="4">
        <f>IFERROR((Kreditvækst[[#This Row],[Udlån til husholdninger (mia. kr.)]]/VLOOKUP(DATE(YEAR(Kreditvækst[[#This Row],[Dato]])-1,MONTH(Kreditvækst[[#This Row],[Dato]])+1,1)-1,Kreditvækst[[Dato]:[Udlån til husholdninger (mia. kr.)]],4,FALSE)-1)*100,NA())</f>
        <v>2.6034178118697238</v>
      </c>
    </row>
    <row r="505" spans="1:7" hidden="1" x14ac:dyDescent="0.25">
      <c r="A505" s="3">
        <v>44530</v>
      </c>
      <c r="B505" s="4"/>
      <c r="C505" s="4">
        <v>1276.940415521794</v>
      </c>
      <c r="D505" s="4">
        <v>2549.1986891068073</v>
      </c>
      <c r="E505" s="4"/>
      <c r="F505" s="4">
        <f>IFERROR((Kreditvækst[[#This Row],[Udlån til erhverv (mia. kr.)]]/VLOOKUP(DATE(YEAR(Kreditvækst[[#This Row],[Dato]])-1,MONTH(Kreditvækst[[#This Row],[Dato]])+1,1)-1,Kreditvækst[[Dato]:[Udlån til erhverv (mia. kr.)]],3,FALSE)-1)*100,NA())</f>
        <v>5.6926373018591825</v>
      </c>
      <c r="G505" s="4">
        <f>IFERROR((Kreditvækst[[#This Row],[Udlån til husholdninger (mia. kr.)]]/VLOOKUP(DATE(YEAR(Kreditvækst[[#This Row],[Dato]])-1,MONTH(Kreditvækst[[#This Row],[Dato]])+1,1)-1,Kreditvækst[[Dato]:[Udlån til husholdninger (mia. kr.)]],4,FALSE)-1)*100,NA())</f>
        <v>2.7916910989539634</v>
      </c>
    </row>
    <row r="506" spans="1:7" x14ac:dyDescent="0.25">
      <c r="A506" s="3">
        <v>44561</v>
      </c>
      <c r="B506" s="4">
        <v>228.99509938448267</v>
      </c>
      <c r="C506" s="4">
        <v>1300.2349618828416</v>
      </c>
      <c r="D506" s="4">
        <v>2548.2265169714356</v>
      </c>
      <c r="E506" s="4">
        <f>IF(ISNUMBER(Kreditvækst[[#This Row],[Udlån/BNP (pct. af BNP)]]),IFERROR((Kreditvækst[[#This Row],[Udlån/BNP (pct. af BNP)]]/VLOOKUP(DATE(YEAR(Kreditvækst[[#This Row],[Dato]])-1,MONTH(Kreditvækst[[#This Row],[Dato]]),DAY(Kreditvækst[[#This Row],[Dato]])),Kreditvækst[[#All],[Dato]:[Udlån/BNP (pct. af BNP)]],2,FALSE)-1)*100,NA()),NA())</f>
        <v>-3.7659589124283799</v>
      </c>
      <c r="F506" s="4">
        <f>IFERROR((Kreditvækst[[#This Row],[Udlån til erhverv (mia. kr.)]]/VLOOKUP(DATE(YEAR(Kreditvækst[[#This Row],[Dato]])-1,MONTH(Kreditvækst[[#This Row],[Dato]])+1,1)-1,Kreditvækst[[Dato]:[Udlån til erhverv (mia. kr.)]],3,FALSE)-1)*100,NA())</f>
        <v>7.2620090737102183</v>
      </c>
      <c r="G506" s="4">
        <f>IFERROR((Kreditvækst[[#This Row],[Udlån til husholdninger (mia. kr.)]]/VLOOKUP(DATE(YEAR(Kreditvækst[[#This Row],[Dato]])-1,MONTH(Kreditvækst[[#This Row],[Dato]])+1,1)-1,Kreditvækst[[Dato]:[Udlån til husholdninger (mia. kr.)]],4,FALSE)-1)*100,NA())</f>
        <v>2.5946575289686802</v>
      </c>
    </row>
    <row r="507" spans="1:7" hidden="1" x14ac:dyDescent="0.25">
      <c r="A507" s="3">
        <v>44592</v>
      </c>
      <c r="B507" s="4"/>
      <c r="C507" s="4">
        <v>1316.5406078598417</v>
      </c>
      <c r="D507" s="4">
        <v>2556.6925837624362</v>
      </c>
      <c r="E507" s="4"/>
      <c r="F507" s="4">
        <f>IFERROR((Kreditvækst[[#This Row],[Udlån til erhverv (mia. kr.)]]/VLOOKUP(DATE(YEAR(Kreditvækst[[#This Row],[Dato]])-1,MONTH(Kreditvækst[[#This Row],[Dato]])+1,1)-1,Kreditvækst[[Dato]:[Udlån til erhverv (mia. kr.)]],3,FALSE)-1)*100,NA())</f>
        <v>8.9610790750190183</v>
      </c>
      <c r="G507" s="4">
        <f>IFERROR((Kreditvækst[[#This Row],[Udlån til husholdninger (mia. kr.)]]/VLOOKUP(DATE(YEAR(Kreditvækst[[#This Row],[Dato]])-1,MONTH(Kreditvækst[[#This Row],[Dato]])+1,1)-1,Kreditvækst[[Dato]:[Udlån til husholdninger (mia. kr.)]],4,FALSE)-1)*100,NA())</f>
        <v>2.835079173432864</v>
      </c>
    </row>
    <row r="508" spans="1:7" hidden="1" x14ac:dyDescent="0.25">
      <c r="A508" s="3">
        <v>44620</v>
      </c>
      <c r="B508" s="4"/>
      <c r="C508" s="4">
        <v>1332.4306279198418</v>
      </c>
      <c r="D508" s="4">
        <v>2564.6616933454357</v>
      </c>
      <c r="E508" s="4"/>
      <c r="F508" s="4">
        <f>IFERROR((Kreditvækst[[#This Row],[Udlån til erhverv (mia. kr.)]]/VLOOKUP(DATE(YEAR(Kreditvækst[[#This Row],[Dato]])-1,MONTH(Kreditvækst[[#This Row],[Dato]])+1,1)-1,Kreditvækst[[Dato]:[Udlån til erhverv (mia. kr.)]],3,FALSE)-1)*100,NA())</f>
        <v>10.183032836507721</v>
      </c>
      <c r="G508" s="4">
        <f>IFERROR((Kreditvækst[[#This Row],[Udlån til husholdninger (mia. kr.)]]/VLOOKUP(DATE(YEAR(Kreditvækst[[#This Row],[Dato]])-1,MONTH(Kreditvækst[[#This Row],[Dato]])+1,1)-1,Kreditvækst[[Dato]:[Udlån til husholdninger (mia. kr.)]],4,FALSE)-1)*100,NA())</f>
        <v>2.9748462204128856</v>
      </c>
    </row>
    <row r="509" spans="1:7" x14ac:dyDescent="0.25">
      <c r="A509" s="3">
        <v>44651</v>
      </c>
      <c r="B509" s="4">
        <v>225.15316552250192</v>
      </c>
      <c r="C509" s="4">
        <v>1347.7132612399773</v>
      </c>
      <c r="D509" s="4">
        <v>2567.636835434836</v>
      </c>
      <c r="E509" s="4">
        <f>IF(ISNUMBER(Kreditvækst[[#This Row],[Udlån/BNP (pct. af BNP)]]),IFERROR((Kreditvækst[[#This Row],[Udlån/BNP (pct. af BNP)]]/VLOOKUP(DATE(YEAR(Kreditvækst[[#This Row],[Dato]])-1,MONTH(Kreditvækst[[#This Row],[Dato]]),DAY(Kreditvækst[[#This Row],[Dato]])),Kreditvækst[[#All],[Dato]:[Udlån/BNP (pct. af BNP)]],2,FALSE)-1)*100,NA()),NA())</f>
        <v>-5.6923744823526468</v>
      </c>
      <c r="F509" s="4">
        <f>IFERROR((Kreditvækst[[#This Row],[Udlån til erhverv (mia. kr.)]]/VLOOKUP(DATE(YEAR(Kreditvækst[[#This Row],[Dato]])-1,MONTH(Kreditvækst[[#This Row],[Dato]])+1,1)-1,Kreditvækst[[Dato]:[Udlån til erhverv (mia. kr.)]],3,FALSE)-1)*100,NA())</f>
        <v>10.417610802591359</v>
      </c>
      <c r="G509" s="4">
        <f>IFERROR((Kreditvækst[[#This Row],[Udlån til husholdninger (mia. kr.)]]/VLOOKUP(DATE(YEAR(Kreditvækst[[#This Row],[Dato]])-1,MONTH(Kreditvækst[[#This Row],[Dato]])+1,1)-1,Kreditvækst[[Dato]:[Udlån til husholdninger (mia. kr.)]],4,FALSE)-1)*100,NA())</f>
        <v>2.6850119557237262</v>
      </c>
    </row>
    <row r="510" spans="1:7" hidden="1" x14ac:dyDescent="0.25">
      <c r="A510" s="3">
        <v>44681</v>
      </c>
      <c r="B510" s="4"/>
      <c r="C510" s="4">
        <v>1365.8332247289773</v>
      </c>
      <c r="D510" s="4">
        <v>2571.4463787478358</v>
      </c>
      <c r="E510" s="4"/>
      <c r="F510" s="4">
        <f>IFERROR((Kreditvækst[[#This Row],[Udlån til erhverv (mia. kr.)]]/VLOOKUP(DATE(YEAR(Kreditvækst[[#This Row],[Dato]])-1,MONTH(Kreditvækst[[#This Row],[Dato]])+1,1)-1,Kreditvækst[[Dato]:[Udlån til erhverv (mia. kr.)]],3,FALSE)-1)*100,NA())</f>
        <v>11.905125570937148</v>
      </c>
      <c r="G510" s="4">
        <f>IFERROR((Kreditvækst[[#This Row],[Udlån til husholdninger (mia. kr.)]]/VLOOKUP(DATE(YEAR(Kreditvækst[[#This Row],[Dato]])-1,MONTH(Kreditvækst[[#This Row],[Dato]])+1,1)-1,Kreditvækst[[Dato]:[Udlån til husholdninger (mia. kr.)]],4,FALSE)-1)*100,NA())</f>
        <v>2.6049376140692582</v>
      </c>
    </row>
    <row r="511" spans="1:7" hidden="1" x14ac:dyDescent="0.25">
      <c r="A511" s="3">
        <v>44712</v>
      </c>
      <c r="B511" s="4"/>
      <c r="C511" s="4">
        <v>1366.7388825849775</v>
      </c>
      <c r="D511" s="4">
        <v>2573.0046074148358</v>
      </c>
      <c r="E511" s="4"/>
      <c r="F511" s="4">
        <f>IFERROR((Kreditvækst[[#This Row],[Udlån til erhverv (mia. kr.)]]/VLOOKUP(DATE(YEAR(Kreditvækst[[#This Row],[Dato]])-1,MONTH(Kreditvækst[[#This Row],[Dato]])+1,1)-1,Kreditvækst[[Dato]:[Udlån til erhverv (mia. kr.)]],3,FALSE)-1)*100,NA())</f>
        <v>10.945015392428425</v>
      </c>
      <c r="G511" s="4">
        <f>IFERROR((Kreditvækst[[#This Row],[Udlån til husholdninger (mia. kr.)]]/VLOOKUP(DATE(YEAR(Kreditvækst[[#This Row],[Dato]])-1,MONTH(Kreditvækst[[#This Row],[Dato]])+1,1)-1,Kreditvækst[[Dato]:[Udlån til husholdninger (mia. kr.)]],4,FALSE)-1)*100,NA())</f>
        <v>2.5787211884653383</v>
      </c>
    </row>
    <row r="512" spans="1:7" x14ac:dyDescent="0.25">
      <c r="A512" s="3">
        <v>44742</v>
      </c>
      <c r="B512" s="4">
        <v>220.52483161868111</v>
      </c>
      <c r="C512" s="4">
        <v>1370.7183167082026</v>
      </c>
      <c r="D512" s="4">
        <v>2568.3190677527009</v>
      </c>
      <c r="E512" s="4">
        <f>IF(ISNUMBER(Kreditvækst[[#This Row],[Udlån/BNP (pct. af BNP)]]),IFERROR((Kreditvækst[[#This Row],[Udlån/BNP (pct. af BNP)]]/VLOOKUP(DATE(YEAR(Kreditvækst[[#This Row],[Dato]])-1,MONTH(Kreditvækst[[#This Row],[Dato]]),DAY(Kreditvækst[[#This Row],[Dato]])),Kreditvækst[[#All],[Dato]:[Udlån/BNP (pct. af BNP)]],2,FALSE)-1)*100,NA()),NA())</f>
        <v>-5.7556370864859545</v>
      </c>
      <c r="F512" s="4">
        <f>IFERROR((Kreditvækst[[#This Row],[Udlån til erhverv (mia. kr.)]]/VLOOKUP(DATE(YEAR(Kreditvækst[[#This Row],[Dato]])-1,MONTH(Kreditvækst[[#This Row],[Dato]])+1,1)-1,Kreditvækst[[Dato]:[Udlån til erhverv (mia. kr.)]],3,FALSE)-1)*100,NA())</f>
        <v>11.495402314286673</v>
      </c>
      <c r="G512" s="4">
        <f>IFERROR((Kreditvækst[[#This Row],[Udlån til husholdninger (mia. kr.)]]/VLOOKUP(DATE(YEAR(Kreditvækst[[#This Row],[Dato]])-1,MONTH(Kreditvækst[[#This Row],[Dato]])+1,1)-1,Kreditvækst[[Dato]:[Udlån til husholdninger (mia. kr.)]],4,FALSE)-1)*100,NA())</f>
        <v>2.104207089254273</v>
      </c>
    </row>
    <row r="513" spans="1:7" hidden="1" x14ac:dyDescent="0.25">
      <c r="A513" s="3">
        <v>44773</v>
      </c>
      <c r="B513" s="4"/>
      <c r="C513" s="4">
        <v>1381.9937902132026</v>
      </c>
      <c r="D513" s="4">
        <v>2562.1711549387014</v>
      </c>
      <c r="E513" s="4"/>
      <c r="F513" s="4">
        <f>IFERROR((Kreditvækst[[#This Row],[Udlån til erhverv (mia. kr.)]]/VLOOKUP(DATE(YEAR(Kreditvækst[[#This Row],[Dato]])-1,MONTH(Kreditvækst[[#This Row],[Dato]])+1,1)-1,Kreditvækst[[Dato]:[Udlån til erhverv (mia. kr.)]],3,FALSE)-1)*100,NA())</f>
        <v>12.557867076867325</v>
      </c>
      <c r="G513" s="4">
        <f>IFERROR((Kreditvækst[[#This Row],[Udlån til husholdninger (mia. kr.)]]/VLOOKUP(DATE(YEAR(Kreditvækst[[#This Row],[Dato]])-1,MONTH(Kreditvækst[[#This Row],[Dato]])+1,1)-1,Kreditvækst[[Dato]:[Udlån til husholdninger (mia. kr.)]],4,FALSE)-1)*100,NA())</f>
        <v>1.355127614003826</v>
      </c>
    </row>
    <row r="514" spans="1:7" hidden="1" x14ac:dyDescent="0.25">
      <c r="A514" s="3">
        <v>44804</v>
      </c>
      <c r="B514" s="4"/>
      <c r="C514" s="4">
        <v>1411.6960990902026</v>
      </c>
      <c r="D514" s="4">
        <v>2564.3912668637008</v>
      </c>
      <c r="E514" s="4"/>
      <c r="F514" s="4">
        <f>IFERROR((Kreditvækst[[#This Row],[Udlån til erhverv (mia. kr.)]]/VLOOKUP(DATE(YEAR(Kreditvækst[[#This Row],[Dato]])-1,MONTH(Kreditvækst[[#This Row],[Dato]])+1,1)-1,Kreditvækst[[Dato]:[Udlån til erhverv (mia. kr.)]],3,FALSE)-1)*100,NA())</f>
        <v>14.116492905519307</v>
      </c>
      <c r="G514" s="4">
        <f>IFERROR((Kreditvækst[[#This Row],[Udlån til husholdninger (mia. kr.)]]/VLOOKUP(DATE(YEAR(Kreditvækst[[#This Row],[Dato]])-1,MONTH(Kreditvækst[[#This Row],[Dato]])+1,1)-1,Kreditvækst[[Dato]:[Udlån til husholdninger (mia. kr.)]],4,FALSE)-1)*100,NA())</f>
        <v>1.3357795052374666</v>
      </c>
    </row>
    <row r="515" spans="1:7" x14ac:dyDescent="0.25">
      <c r="A515" s="3">
        <v>44834</v>
      </c>
      <c r="B515" s="4">
        <v>219.84612898592357</v>
      </c>
      <c r="C515" s="4">
        <v>1404.1289392615568</v>
      </c>
      <c r="D515" s="4">
        <v>2562.9559000564886</v>
      </c>
      <c r="E515" s="4">
        <f>IF(ISNUMBER(Kreditvækst[[#This Row],[Udlån/BNP (pct. af BNP)]]),IFERROR((Kreditvækst[[#This Row],[Udlån/BNP (pct. af BNP)]]/VLOOKUP(DATE(YEAR(Kreditvækst[[#This Row],[Dato]])-1,MONTH(Kreditvækst[[#This Row],[Dato]]),DAY(Kreditvækst[[#This Row],[Dato]])),Kreditvækst[[#All],[Dato]:[Udlån/BNP (pct. af BNP)]],2,FALSE)-1)*100,NA()),NA())</f>
        <v>-5.4693923731744416</v>
      </c>
      <c r="F515" s="4">
        <f>IFERROR((Kreditvækst[[#This Row],[Udlån til erhverv (mia. kr.)]]/VLOOKUP(DATE(YEAR(Kreditvækst[[#This Row],[Dato]])-1,MONTH(Kreditvækst[[#This Row],[Dato]])+1,1)-1,Kreditvækst[[Dato]:[Udlån til erhverv (mia. kr.)]],3,FALSE)-1)*100,NA())</f>
        <v>11.588641953862666</v>
      </c>
      <c r="G515" s="4">
        <f>IFERROR((Kreditvækst[[#This Row],[Udlån til husholdninger (mia. kr.)]]/VLOOKUP(DATE(YEAR(Kreditvækst[[#This Row],[Dato]])-1,MONTH(Kreditvækst[[#This Row],[Dato]])+1,1)-1,Kreditvækst[[Dato]:[Udlån til husholdninger (mia. kr.)]],4,FALSE)-1)*100,NA())</f>
        <v>1.0722801238193913</v>
      </c>
    </row>
    <row r="516" spans="1:7" hidden="1" x14ac:dyDescent="0.25">
      <c r="A516" s="3">
        <v>44865</v>
      </c>
      <c r="B516" s="4"/>
      <c r="C516" s="4">
        <v>1402.8529855645568</v>
      </c>
      <c r="D516" s="4">
        <v>2552.2325390594888</v>
      </c>
      <c r="E516" s="4"/>
      <c r="F516" s="4">
        <f>IFERROR((Kreditvækst[[#This Row],[Udlån til erhverv (mia. kr.)]]/VLOOKUP(DATE(YEAR(Kreditvækst[[#This Row],[Dato]])-1,MONTH(Kreditvækst[[#This Row],[Dato]])+1,1)-1,Kreditvækst[[Dato]:[Udlån til erhverv (mia. kr.)]],3,FALSE)-1)*100,NA())</f>
        <v>11.246173214259269</v>
      </c>
      <c r="G516" s="4">
        <f>IFERROR((Kreditvækst[[#This Row],[Udlån til husholdninger (mia. kr.)]]/VLOOKUP(DATE(YEAR(Kreditvækst[[#This Row],[Dato]])-1,MONTH(Kreditvækst[[#This Row],[Dato]])+1,1)-1,Kreditvækst[[Dato]:[Udlån til husholdninger (mia. kr.)]],4,FALSE)-1)*100,NA())</f>
        <v>0.39636400515481451</v>
      </c>
    </row>
    <row r="517" spans="1:7" hidden="1" x14ac:dyDescent="0.25">
      <c r="A517" s="3">
        <v>44895</v>
      </c>
      <c r="B517" s="4"/>
      <c r="C517" s="4">
        <v>1409.8424161805569</v>
      </c>
      <c r="D517" s="4">
        <v>2545.9151182014884</v>
      </c>
      <c r="E517" s="4"/>
      <c r="F517" s="4">
        <f>IFERROR((Kreditvækst[[#This Row],[Udlån til erhverv (mia. kr.)]]/VLOOKUP(DATE(YEAR(Kreditvækst[[#This Row],[Dato]])-1,MONTH(Kreditvækst[[#This Row],[Dato]])+1,1)-1,Kreditvækst[[Dato]:[Udlån til erhverv (mia. kr.)]],3,FALSE)-1)*100,NA())</f>
        <v>10.407846681276478</v>
      </c>
      <c r="G517" s="4">
        <f>IFERROR((Kreditvækst[[#This Row],[Udlån til husholdninger (mia. kr.)]]/VLOOKUP(DATE(YEAR(Kreditvækst[[#This Row],[Dato]])-1,MONTH(Kreditvækst[[#This Row],[Dato]])+1,1)-1,Kreditvækst[[Dato]:[Udlån til husholdninger (mia. kr.)]],4,FALSE)-1)*100,NA())</f>
        <v>-0.12880796304148845</v>
      </c>
    </row>
    <row r="518" spans="1:7" x14ac:dyDescent="0.25">
      <c r="A518" s="3">
        <v>44926</v>
      </c>
      <c r="B518" s="4">
        <v>218.25387576367552</v>
      </c>
      <c r="C518" s="4">
        <v>1418.3849772340395</v>
      </c>
      <c r="D518" s="4">
        <v>2535.1784536141872</v>
      </c>
      <c r="E518" s="4">
        <f>IF(ISNUMBER(Kreditvækst[[#This Row],[Udlån/BNP (pct. af BNP)]]),IFERROR((Kreditvækst[[#This Row],[Udlån/BNP (pct. af BNP)]]/VLOOKUP(DATE(YEAR(Kreditvækst[[#This Row],[Dato]])-1,MONTH(Kreditvækst[[#This Row],[Dato]]),DAY(Kreditvækst[[#This Row],[Dato]])),Kreditvækst[[#All],[Dato]:[Udlån/BNP (pct. af BNP)]],2,FALSE)-1)*100,NA()),NA())</f>
        <v>-4.6905910430740878</v>
      </c>
      <c r="F518" s="4">
        <f>IFERROR((Kreditvækst[[#This Row],[Udlån til erhverv (mia. kr.)]]/VLOOKUP(DATE(YEAR(Kreditvækst[[#This Row],[Dato]])-1,MONTH(Kreditvækst[[#This Row],[Dato]])+1,1)-1,Kreditvækst[[Dato]:[Udlån til erhverv (mia. kr.)]],3,FALSE)-1)*100,NA())</f>
        <v>9.0868203682284765</v>
      </c>
      <c r="G518" s="4">
        <f>IFERROR((Kreditvækst[[#This Row],[Udlån til husholdninger (mia. kr.)]]/VLOOKUP(DATE(YEAR(Kreditvækst[[#This Row],[Dato]])-1,MONTH(Kreditvækst[[#This Row],[Dato]])+1,1)-1,Kreditvækst[[Dato]:[Udlån til husholdninger (mia. kr.)]],4,FALSE)-1)*100,NA())</f>
        <v>-0.5120448778924036</v>
      </c>
    </row>
    <row r="519" spans="1:7" hidden="1" x14ac:dyDescent="0.25">
      <c r="A519" s="3">
        <v>44957</v>
      </c>
      <c r="B519" s="4"/>
      <c r="C519" s="4">
        <v>1426.8113142020395</v>
      </c>
      <c r="D519" s="4">
        <v>2531.1532345501873</v>
      </c>
      <c r="E519" s="4"/>
      <c r="F519" s="4">
        <f>IFERROR((Kreditvækst[[#This Row],[Udlån til erhverv (mia. kr.)]]/VLOOKUP(DATE(YEAR(Kreditvækst[[#This Row],[Dato]])-1,MONTH(Kreditvækst[[#This Row],[Dato]])+1,1)-1,Kreditvækst[[Dato]:[Udlån til erhverv (mia. kr.)]],3,FALSE)-1)*100,NA())</f>
        <v>8.3757922607076374</v>
      </c>
      <c r="G519" s="4">
        <f>IFERROR((Kreditvækst[[#This Row],[Udlån til husholdninger (mia. kr.)]]/VLOOKUP(DATE(YEAR(Kreditvækst[[#This Row],[Dato]])-1,MONTH(Kreditvækst[[#This Row],[Dato]])+1,1)-1,Kreditvækst[[Dato]:[Udlån til husholdninger (mia. kr.)]],4,FALSE)-1)*100,NA())</f>
        <v>-0.9989213945567621</v>
      </c>
    </row>
    <row r="520" spans="1:7" hidden="1" x14ac:dyDescent="0.25">
      <c r="A520" s="3">
        <v>44985</v>
      </c>
      <c r="B520" s="4"/>
      <c r="C520" s="4">
        <v>1434.3460895700396</v>
      </c>
      <c r="D520" s="4">
        <v>2529.0191506561873</v>
      </c>
      <c r="E520" s="4"/>
      <c r="F520" s="4">
        <f>IFERROR((Kreditvækst[[#This Row],[Udlån til erhverv (mia. kr.)]]/VLOOKUP(DATE(YEAR(Kreditvækst[[#This Row],[Dato]])-1,MONTH(Kreditvækst[[#This Row],[Dato]])+1,1)-1,Kreditvækst[[Dato]:[Udlån til erhverv (mia. kr.)]],3,FALSE)-1)*100,NA())</f>
        <v>7.6488381094410807</v>
      </c>
      <c r="G520" s="4">
        <f>IFERROR((Kreditvækst[[#This Row],[Udlån til husholdninger (mia. kr.)]]/VLOOKUP(DATE(YEAR(Kreditvækst[[#This Row],[Dato]])-1,MONTH(Kreditvækst[[#This Row],[Dato]])+1,1)-1,Kreditvækst[[Dato]:[Udlån til husholdninger (mia. kr.)]],4,FALSE)-1)*100,NA())</f>
        <v>-1.3897561140999826</v>
      </c>
    </row>
    <row r="521" spans="1:7" x14ac:dyDescent="0.25">
      <c r="A521" s="3">
        <v>45016</v>
      </c>
      <c r="B521" s="4">
        <v>214.31226441435149</v>
      </c>
      <c r="C521" s="4">
        <v>1449.9013259800004</v>
      </c>
      <c r="D521" s="4">
        <v>2524.45931549837</v>
      </c>
      <c r="E521" s="4">
        <f>IF(ISNUMBER(Kreditvækst[[#This Row],[Udlån/BNP (pct. af BNP)]]),IFERROR((Kreditvækst[[#This Row],[Udlån/BNP (pct. af BNP)]]/VLOOKUP(DATE(YEAR(Kreditvækst[[#This Row],[Dato]])-1,MONTH(Kreditvækst[[#This Row],[Dato]]),DAY(Kreditvækst[[#This Row],[Dato]])),Kreditvækst[[#All],[Dato]:[Udlån/BNP (pct. af BNP)]],2,FALSE)-1)*100,NA()),NA())</f>
        <v>-4.8149005957755397</v>
      </c>
      <c r="F521" s="4">
        <f>IFERROR((Kreditvækst[[#This Row],[Udlån til erhverv (mia. kr.)]]/VLOOKUP(DATE(YEAR(Kreditvækst[[#This Row],[Dato]])-1,MONTH(Kreditvækst[[#This Row],[Dato]])+1,1)-1,Kreditvækst[[Dato]:[Udlån til erhverv (mia. kr.)]],3,FALSE)-1)*100,NA())</f>
        <v>7.5823298381737292</v>
      </c>
      <c r="G521" s="4">
        <f>IFERROR((Kreditvækst[[#This Row],[Udlån til husholdninger (mia. kr.)]]/VLOOKUP(DATE(YEAR(Kreditvækst[[#This Row],[Dato]])-1,MONTH(Kreditvækst[[#This Row],[Dato]])+1,1)-1,Kreditvækst[[Dato]:[Udlån til husholdninger (mia. kr.)]],4,FALSE)-1)*100,NA())</f>
        <v>-1.6816054101028599</v>
      </c>
    </row>
    <row r="522" spans="1:7" hidden="1" x14ac:dyDescent="0.25">
      <c r="A522" s="3">
        <v>45046</v>
      </c>
      <c r="B522" s="4"/>
      <c r="C522" s="4">
        <v>1454.5669519460002</v>
      </c>
      <c r="D522" s="4">
        <v>2518.9567509963699</v>
      </c>
      <c r="E522" s="4"/>
      <c r="F522" s="4">
        <f>IFERROR((Kreditvækst[[#This Row],[Udlån til erhverv (mia. kr.)]]/VLOOKUP(DATE(YEAR(Kreditvækst[[#This Row],[Dato]])-1,MONTH(Kreditvækst[[#This Row],[Dato]])+1,1)-1,Kreditvækst[[Dato]:[Udlån til erhverv (mia. kr.)]],3,FALSE)-1)*100,NA())</f>
        <v>6.4966736502277245</v>
      </c>
      <c r="G522" s="4">
        <f>IFERROR((Kreditvækst[[#This Row],[Udlån til husholdninger (mia. kr.)]]/VLOOKUP(DATE(YEAR(Kreditvækst[[#This Row],[Dato]])-1,MONTH(Kreditvækst[[#This Row],[Dato]])+1,1)-1,Kreditvækst[[Dato]:[Udlån til husholdninger (mia. kr.)]],4,FALSE)-1)*100,NA())</f>
        <v>-2.0412491656553899</v>
      </c>
    </row>
    <row r="523" spans="1:7" hidden="1" x14ac:dyDescent="0.25">
      <c r="A523" s="3">
        <v>45077</v>
      </c>
      <c r="B523" s="4"/>
      <c r="C523" s="4">
        <v>1456.1123909550004</v>
      </c>
      <c r="D523" s="4">
        <v>2520.4343038933698</v>
      </c>
      <c r="E523" s="4"/>
      <c r="F523" s="4">
        <f>IFERROR((Kreditvækst[[#This Row],[Udlån til erhverv (mia. kr.)]]/VLOOKUP(DATE(YEAR(Kreditvækst[[#This Row],[Dato]])-1,MONTH(Kreditvækst[[#This Row],[Dato]])+1,1)-1,Kreditvækst[[Dato]:[Udlån til erhverv (mia. kr.)]],3,FALSE)-1)*100,NA())</f>
        <v>6.5391794664527714</v>
      </c>
      <c r="G523" s="4">
        <f>IFERROR((Kreditvækst[[#This Row],[Udlån til husholdninger (mia. kr.)]]/VLOOKUP(DATE(YEAR(Kreditvækst[[#This Row],[Dato]])-1,MONTH(Kreditvækst[[#This Row],[Dato]])+1,1)-1,Kreditvækst[[Dato]:[Udlån til husholdninger (mia. kr.)]],4,FALSE)-1)*100,NA())</f>
        <v>-2.0431484409304979</v>
      </c>
    </row>
    <row r="524" spans="1:7" x14ac:dyDescent="0.25">
      <c r="A524" s="3">
        <v>45107</v>
      </c>
      <c r="B524" s="4">
        <v>207.91791489809523</v>
      </c>
      <c r="C524" s="4">
        <v>1459.2679858981915</v>
      </c>
      <c r="D524" s="4">
        <v>2521.0025043984101</v>
      </c>
      <c r="E524" s="4">
        <f>IF(ISNUMBER(Kreditvækst[[#This Row],[Udlån/BNP (pct. af BNP)]]),IFERROR((Kreditvækst[[#This Row],[Udlån/BNP (pct. af BNP)]]/VLOOKUP(DATE(YEAR(Kreditvækst[[#This Row],[Dato]])-1,MONTH(Kreditvækst[[#This Row],[Dato]]),DAY(Kreditvækst[[#This Row],[Dato]])),Kreditvækst[[#All],[Dato]:[Udlån/BNP (pct. af BNP)]],2,FALSE)-1)*100,NA()),NA())</f>
        <v>-5.7167787536893</v>
      </c>
      <c r="F524" s="4">
        <f>IFERROR((Kreditvækst[[#This Row],[Udlån til erhverv (mia. kr.)]]/VLOOKUP(DATE(YEAR(Kreditvækst[[#This Row],[Dato]])-1,MONTH(Kreditvækst[[#This Row],[Dato]])+1,1)-1,Kreditvækst[[Dato]:[Udlån til erhverv (mia. kr.)]],3,FALSE)-1)*100,NA())</f>
        <v>6.460092355272673</v>
      </c>
      <c r="G524" s="4">
        <f>IFERROR((Kreditvækst[[#This Row],[Udlån til husholdninger (mia. kr.)]]/VLOOKUP(DATE(YEAR(Kreditvækst[[#This Row],[Dato]])-1,MONTH(Kreditvækst[[#This Row],[Dato]])+1,1)-1,Kreditvækst[[Dato]:[Udlån til husholdninger (mia. kr.)]],4,FALSE)-1)*100,NA())</f>
        <v>-1.8423163986277302</v>
      </c>
    </row>
    <row r="525" spans="1:7" hidden="1" x14ac:dyDescent="0.25">
      <c r="A525" s="3">
        <v>45138</v>
      </c>
      <c r="B525" s="4"/>
      <c r="C525" s="4">
        <v>1453.1253772151915</v>
      </c>
      <c r="D525" s="4">
        <v>2513.8434142394103</v>
      </c>
      <c r="E525" s="4"/>
      <c r="F525" s="4">
        <f>IFERROR((Kreditvækst[[#This Row],[Udlån til erhverv (mia. kr.)]]/VLOOKUP(DATE(YEAR(Kreditvækst[[#This Row],[Dato]])-1,MONTH(Kreditvækst[[#This Row],[Dato]])+1,1)-1,Kreditvækst[[Dato]:[Udlån til erhverv (mia. kr.)]],3,FALSE)-1)*100,NA())</f>
        <v>5.1470265283185768</v>
      </c>
      <c r="G525" s="4">
        <f>IFERROR((Kreditvækst[[#This Row],[Udlån til husholdninger (mia. kr.)]]/VLOOKUP(DATE(YEAR(Kreditvækst[[#This Row],[Dato]])-1,MONTH(Kreditvækst[[#This Row],[Dato]])+1,1)-1,Kreditvækst[[Dato]:[Udlån til husholdninger (mia. kr.)]],4,FALSE)-1)*100,NA())</f>
        <v>-1.8862026686288003</v>
      </c>
    </row>
    <row r="526" spans="1:7" hidden="1" x14ac:dyDescent="0.25">
      <c r="A526" s="3">
        <v>45169</v>
      </c>
      <c r="B526" s="4"/>
      <c r="C526" s="4">
        <v>1464.2356310411915</v>
      </c>
      <c r="D526" s="4">
        <v>2514.5092204654102</v>
      </c>
      <c r="E526" s="4"/>
      <c r="F526" s="4">
        <f>IFERROR((Kreditvækst[[#This Row],[Udlån til erhverv (mia. kr.)]]/VLOOKUP(DATE(YEAR(Kreditvækst[[#This Row],[Dato]])-1,MONTH(Kreditvækst[[#This Row],[Dato]])+1,1)-1,Kreditvækst[[Dato]:[Udlån til erhverv (mia. kr.)]],3,FALSE)-1)*100,NA())</f>
        <v>3.7217310428816264</v>
      </c>
      <c r="G526" s="4">
        <f>IFERROR((Kreditvækst[[#This Row],[Udlån til husholdninger (mia. kr.)]]/VLOOKUP(DATE(YEAR(Kreditvækst[[#This Row],[Dato]])-1,MONTH(Kreditvækst[[#This Row],[Dato]])+1,1)-1,Kreditvækst[[Dato]:[Udlån til husholdninger (mia. kr.)]],4,FALSE)-1)*100,NA())</f>
        <v>-1.9451807936975762</v>
      </c>
    </row>
    <row r="527" spans="1:7" x14ac:dyDescent="0.25">
      <c r="A527" s="3">
        <v>45199</v>
      </c>
      <c r="B527" s="4"/>
      <c r="C527" s="4">
        <v>1461.1681900591507</v>
      </c>
      <c r="D527" s="4">
        <v>2516.0963142814612</v>
      </c>
      <c r="E527" s="4"/>
      <c r="F527" s="4">
        <f>IFERROR((Kreditvækst[[#This Row],[Udlån til erhverv (mia. kr.)]]/VLOOKUP(DATE(YEAR(Kreditvækst[[#This Row],[Dato]])-1,MONTH(Kreditvækst[[#This Row],[Dato]])+1,1)-1,Kreditvækst[[Dato]:[Udlån til erhverv (mia. kr.)]],3,FALSE)-1)*100,NA())</f>
        <v>4.0622516353513438</v>
      </c>
      <c r="G527" s="4">
        <f>IFERROR((Kreditvækst[[#This Row],[Udlån til husholdninger (mia. kr.)]]/VLOOKUP(DATE(YEAR(Kreditvækst[[#This Row],[Dato]])-1,MONTH(Kreditvækst[[#This Row],[Dato]])+1,1)-1,Kreditvækst[[Dato]:[Udlån til husholdninger (mia. kr.)]],4,FALSE)-1)*100,NA())</f>
        <v>-1.8283414776662621</v>
      </c>
    </row>
    <row r="528" spans="1:7" hidden="1" x14ac:dyDescent="0.25">
      <c r="A528" s="3">
        <v>45230</v>
      </c>
      <c r="B528" s="4"/>
      <c r="C528" s="4">
        <v>1466.9771048361508</v>
      </c>
      <c r="D528" s="4">
        <v>2510.4307148274611</v>
      </c>
      <c r="E528" s="4"/>
      <c r="F528" s="4">
        <f>IFERROR((Kreditvækst[[#This Row],[Udlån til erhverv (mia. kr.)]]/VLOOKUP(DATE(YEAR(Kreditvækst[[#This Row],[Dato]])-1,MONTH(Kreditvækst[[#This Row],[Dato]])+1,1)-1,Kreditvækst[[Dato]:[Udlån til erhverv (mia. kr.)]],3,FALSE)-1)*100,NA())</f>
        <v>4.570979278045173</v>
      </c>
      <c r="G528" s="4">
        <f>IFERROR((Kreditvækst[[#This Row],[Udlån til husholdninger (mia. kr.)]]/VLOOKUP(DATE(YEAR(Kreditvækst[[#This Row],[Dato]])-1,MONTH(Kreditvækst[[#This Row],[Dato]])+1,1)-1,Kreditvækst[[Dato]:[Udlån til husholdninger (mia. kr.)]],4,FALSE)-1)*100,NA())</f>
        <v>-1.6378532752126085</v>
      </c>
    </row>
    <row r="529" spans="1:7" x14ac:dyDescent="0.25">
      <c r="A529" s="10"/>
      <c r="B529" s="9"/>
      <c r="C529" s="9"/>
      <c r="D529" s="9"/>
      <c r="E529" s="9"/>
      <c r="F529" s="9"/>
      <c r="G529" s="9"/>
    </row>
  </sheetData>
  <mergeCells count="3">
    <mergeCell ref="B3:H3"/>
    <mergeCell ref="B2:G2"/>
    <mergeCell ref="A1:G1"/>
  </mergeCells>
  <hyperlinks>
    <hyperlink ref="G4" location="Indhold!A1" display="Tilbage til Indhold" xr:uid="{00000000-0004-0000-12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11"/>
  <dimension ref="A1:P220"/>
  <sheetViews>
    <sheetView workbookViewId="0">
      <selection sqref="A1:G1"/>
    </sheetView>
  </sheetViews>
  <sheetFormatPr defaultColWidth="9.140625" defaultRowHeight="13.5" x14ac:dyDescent="0.25"/>
  <cols>
    <col min="1" max="1" width="11" style="8" bestFit="1" customWidth="1"/>
    <col min="2" max="2" width="15.7109375" style="8" bestFit="1" customWidth="1"/>
    <col min="3" max="3" width="14.28515625" style="8" bestFit="1" customWidth="1"/>
    <col min="4" max="4" width="24.140625" style="8" bestFit="1" customWidth="1"/>
    <col min="5" max="5" width="7.140625" style="8" bestFit="1" customWidth="1"/>
    <col min="6" max="6" width="25" style="8" bestFit="1" customWidth="1"/>
    <col min="7" max="7" width="14.85546875" style="8" bestFit="1" customWidth="1"/>
    <col min="8" max="8" width="10.42578125" style="8" bestFit="1" customWidth="1"/>
    <col min="9" max="9" width="20.5703125" style="8" bestFit="1" customWidth="1"/>
    <col min="10" max="10" width="19.28515625" style="8" bestFit="1" customWidth="1"/>
    <col min="11" max="11" width="17.7109375" style="8" bestFit="1" customWidth="1"/>
    <col min="12" max="12" width="23.140625" style="8" bestFit="1" customWidth="1"/>
    <col min="13" max="16384" width="9.140625" style="8"/>
  </cols>
  <sheetData>
    <row r="1" spans="1:16" ht="26.25" customHeight="1" thickBot="1" x14ac:dyDescent="0.3">
      <c r="A1" s="109" t="s">
        <v>108</v>
      </c>
      <c r="B1" s="110"/>
      <c r="C1" s="110"/>
      <c r="D1" s="110"/>
      <c r="E1" s="110"/>
      <c r="F1" s="110"/>
      <c r="G1" s="110"/>
    </row>
    <row r="2" spans="1:16" ht="82.15" customHeight="1" x14ac:dyDescent="0.25">
      <c r="A2" s="11" t="s">
        <v>24</v>
      </c>
      <c r="B2" s="111" t="s">
        <v>110</v>
      </c>
      <c r="C2" s="111"/>
      <c r="D2" s="111"/>
      <c r="E2" s="111"/>
      <c r="F2" s="111"/>
      <c r="G2" s="111"/>
      <c r="I2" s="117"/>
      <c r="J2" s="117"/>
      <c r="K2" s="117"/>
      <c r="L2" s="117"/>
      <c r="M2" s="117"/>
      <c r="N2" s="117"/>
      <c r="O2" s="117"/>
      <c r="P2" s="117"/>
    </row>
    <row r="3" spans="1:16" ht="20.45" customHeight="1" x14ac:dyDescent="0.25">
      <c r="A3" s="12" t="s">
        <v>25</v>
      </c>
      <c r="B3" s="116" t="s">
        <v>39</v>
      </c>
      <c r="C3" s="116"/>
      <c r="D3" s="116"/>
      <c r="E3" s="116"/>
      <c r="F3" s="116"/>
      <c r="G3" s="116"/>
    </row>
    <row r="4" spans="1:16" x14ac:dyDescent="0.25">
      <c r="B4" s="16"/>
      <c r="C4" s="16"/>
      <c r="D4" s="16"/>
      <c r="E4" s="2"/>
      <c r="G4" s="13" t="s">
        <v>35</v>
      </c>
    </row>
    <row r="6" spans="1:16" x14ac:dyDescent="0.25">
      <c r="A6" s="2" t="s">
        <v>33</v>
      </c>
      <c r="B6" s="2" t="s">
        <v>159</v>
      </c>
      <c r="C6" s="2" t="s">
        <v>160</v>
      </c>
      <c r="D6" s="2" t="s">
        <v>46</v>
      </c>
      <c r="E6" s="2" t="s">
        <v>65</v>
      </c>
      <c r="F6" s="2" t="s">
        <v>66</v>
      </c>
      <c r="G6" s="23" t="s">
        <v>49</v>
      </c>
    </row>
    <row r="7" spans="1:16" x14ac:dyDescent="0.25">
      <c r="A7" s="3">
        <v>25658</v>
      </c>
      <c r="B7" s="4">
        <v>122.3404929881375</v>
      </c>
      <c r="C7" s="4">
        <v>116.23815801726803</v>
      </c>
      <c r="D7" s="4">
        <f>F_Udlaansgab[[#This Row],[Udlån (mia. kr.)]]/F_Udlaansgab[[#This Row],[BNP (mia. kr.)]]*100</f>
        <v>105.24985518951782</v>
      </c>
      <c r="E7" s="4">
        <v>102.7822318330217</v>
      </c>
      <c r="F7" s="4">
        <f>F_Udlaansgab[[#This Row],[Udlån/BNP (pct. af BNP)]]-F_Udlaansgab[[#This Row],[Trend]]</f>
        <v>2.4676233564961194</v>
      </c>
      <c r="G7" s="7">
        <f>2</f>
        <v>2</v>
      </c>
      <c r="H7" s="10"/>
    </row>
    <row r="8" spans="1:16" x14ac:dyDescent="0.25">
      <c r="A8" s="3">
        <v>25749</v>
      </c>
      <c r="B8" s="4">
        <v>126.31084678096573</v>
      </c>
      <c r="C8" s="4">
        <v>120.06534274262604</v>
      </c>
      <c r="D8" s="4">
        <f>F_Udlaansgab[[#This Row],[Udlån (mia. kr.)]]/F_Udlaansgab[[#This Row],[BNP (mia. kr.)]]*100</f>
        <v>105.20175422455391</v>
      </c>
      <c r="E8" s="4">
        <v>103.58379844504668</v>
      </c>
      <c r="F8" s="4">
        <f>F_Udlaansgab[[#This Row],[Udlån/BNP (pct. af BNP)]]-F_Udlaansgab[[#This Row],[Trend]]</f>
        <v>1.617955779507227</v>
      </c>
      <c r="G8" s="7">
        <f>2</f>
        <v>2</v>
      </c>
      <c r="H8" s="10"/>
    </row>
    <row r="9" spans="1:16" x14ac:dyDescent="0.25">
      <c r="A9" s="3">
        <v>25841</v>
      </c>
      <c r="B9" s="4">
        <v>130.02531674818314</v>
      </c>
      <c r="C9" s="4">
        <v>123.37399281030488</v>
      </c>
      <c r="D9" s="4">
        <f>F_Udlaansgab[[#This Row],[Udlån (mia. kr.)]]/F_Udlaansgab[[#This Row],[BNP (mia. kr.)]]*100</f>
        <v>105.39118803434131</v>
      </c>
      <c r="E9" s="4">
        <v>104.38537122613006</v>
      </c>
      <c r="F9" s="4">
        <f>F_Udlaansgab[[#This Row],[Udlån/BNP (pct. af BNP)]]-F_Udlaansgab[[#This Row],[Trend]]</f>
        <v>1.0058168082112502</v>
      </c>
      <c r="G9" s="7">
        <f>2</f>
        <v>2</v>
      </c>
      <c r="H9" s="10"/>
    </row>
    <row r="10" spans="1:16" x14ac:dyDescent="0.25">
      <c r="A10" s="3">
        <v>25933</v>
      </c>
      <c r="B10" s="4">
        <v>133.45568663668891</v>
      </c>
      <c r="C10" s="4">
        <v>126.47470279121831</v>
      </c>
      <c r="D10" s="4">
        <f>F_Udlaansgab[[#This Row],[Udlån (mia. kr.)]]/F_Udlaansgab[[#This Row],[BNP (mia. kr.)]]*100</f>
        <v>105.51966811655187</v>
      </c>
      <c r="E10" s="4">
        <v>105.18696039021967</v>
      </c>
      <c r="F10" s="4">
        <f>F_Udlaansgab[[#This Row],[Udlån/BNP (pct. af BNP)]]-F_Udlaansgab[[#This Row],[Trend]]</f>
        <v>0.33270772633220247</v>
      </c>
      <c r="G10" s="7">
        <f>2</f>
        <v>2</v>
      </c>
      <c r="H10" s="10"/>
    </row>
    <row r="11" spans="1:16" x14ac:dyDescent="0.25">
      <c r="A11" s="3">
        <v>26023</v>
      </c>
      <c r="B11" s="4">
        <v>136.83214704265819</v>
      </c>
      <c r="C11" s="4">
        <v>128.85399351739579</v>
      </c>
      <c r="D11" s="4">
        <f>F_Udlaansgab[[#This Row],[Udlån (mia. kr.)]]/F_Udlaansgab[[#This Row],[BNP (mia. kr.)]]*100</f>
        <v>106.19162302034924</v>
      </c>
      <c r="E11" s="4">
        <v>105.98857866580533</v>
      </c>
      <c r="F11" s="4">
        <f>F_Udlaansgab[[#This Row],[Udlån/BNP (pct. af BNP)]]-F_Udlaansgab[[#This Row],[Trend]]</f>
        <v>0.20304435454390557</v>
      </c>
      <c r="G11" s="7">
        <f>2</f>
        <v>2</v>
      </c>
      <c r="H11" s="10"/>
    </row>
    <row r="12" spans="1:16" x14ac:dyDescent="0.25">
      <c r="A12" s="3">
        <v>26114</v>
      </c>
      <c r="B12" s="4">
        <v>140.16038333639983</v>
      </c>
      <c r="C12" s="4">
        <v>130.67900726629074</v>
      </c>
      <c r="D12" s="4">
        <f>F_Udlaansgab[[#This Row],[Udlån (mia. kr.)]]/F_Udlaansgab[[#This Row],[BNP (mia. kr.)]]*100</f>
        <v>107.25546992470522</v>
      </c>
      <c r="E12" s="4">
        <v>106.7902396131462</v>
      </c>
      <c r="F12" s="4">
        <f>F_Udlaansgab[[#This Row],[Udlån/BNP (pct. af BNP)]]-F_Udlaansgab[[#This Row],[Trend]]</f>
        <v>0.46523031155902572</v>
      </c>
      <c r="G12" s="7">
        <f>2</f>
        <v>2</v>
      </c>
      <c r="H12" s="10"/>
    </row>
    <row r="13" spans="1:16" x14ac:dyDescent="0.25">
      <c r="A13" s="3">
        <v>26206</v>
      </c>
      <c r="B13" s="4">
        <v>143.70442801629173</v>
      </c>
      <c r="C13" s="4">
        <v>134.26858805060078</v>
      </c>
      <c r="D13" s="4">
        <f>F_Udlaansgab[[#This Row],[Udlån (mia. kr.)]]/F_Udlaansgab[[#This Row],[BNP (mia. kr.)]]*100</f>
        <v>107.02758560485863</v>
      </c>
      <c r="E13" s="4">
        <v>107.59195730011227</v>
      </c>
      <c r="F13" s="4">
        <f>F_Udlaansgab[[#This Row],[Udlån/BNP (pct. af BNP)]]-F_Udlaansgab[[#This Row],[Trend]]</f>
        <v>-0.56437169525364084</v>
      </c>
      <c r="G13" s="7">
        <f>2</f>
        <v>2</v>
      </c>
      <c r="H13" s="10"/>
    </row>
    <row r="14" spans="1:16" x14ac:dyDescent="0.25">
      <c r="A14" s="3">
        <v>26298</v>
      </c>
      <c r="B14" s="4">
        <v>147.72832742085666</v>
      </c>
      <c r="C14" s="4">
        <v>138.5571506943927</v>
      </c>
      <c r="D14" s="4">
        <f>F_Udlaansgab[[#This Row],[Udlån (mia. kr.)]]/F_Udlaansgab[[#This Row],[BNP (mia. kr.)]]*100</f>
        <v>106.61905695989107</v>
      </c>
      <c r="E14" s="4">
        <v>108.39374695764934</v>
      </c>
      <c r="F14" s="4">
        <f>F_Udlaansgab[[#This Row],[Udlån/BNP (pct. af BNP)]]-F_Udlaansgab[[#This Row],[Trend]]</f>
        <v>-1.7746899977582729</v>
      </c>
      <c r="G14" s="7">
        <f>2</f>
        <v>2</v>
      </c>
      <c r="H14" s="10"/>
    </row>
    <row r="15" spans="1:16" x14ac:dyDescent="0.25">
      <c r="A15" s="3">
        <v>26389</v>
      </c>
      <c r="B15" s="4">
        <v>152.79407196377275</v>
      </c>
      <c r="C15" s="4">
        <v>142.26778510803251</v>
      </c>
      <c r="D15" s="4">
        <f>F_Udlaansgab[[#This Row],[Udlån (mia. kr.)]]/F_Udlaansgab[[#This Row],[BNP (mia. kr.)]]*100</f>
        <v>107.39892509590065</v>
      </c>
      <c r="E15" s="4">
        <v>109.19562240577399</v>
      </c>
      <c r="F15" s="4">
        <f>F_Udlaansgab[[#This Row],[Udlån/BNP (pct. af BNP)]]-F_Udlaansgab[[#This Row],[Trend]]</f>
        <v>-1.7966973098733376</v>
      </c>
      <c r="G15" s="7">
        <f>2</f>
        <v>2</v>
      </c>
      <c r="H15" s="10"/>
    </row>
    <row r="16" spans="1:16" x14ac:dyDescent="0.25">
      <c r="A16" s="3">
        <v>26480</v>
      </c>
      <c r="B16" s="4">
        <v>158.70532161393575</v>
      </c>
      <c r="C16" s="4">
        <v>146.9636466935745</v>
      </c>
      <c r="D16" s="4">
        <f>F_Udlaansgab[[#This Row],[Udlån (mia. kr.)]]/F_Udlaansgab[[#This Row],[BNP (mia. kr.)]]*100</f>
        <v>107.98950977641644</v>
      </c>
      <c r="E16" s="4">
        <v>109.9975930277778</v>
      </c>
      <c r="F16" s="4">
        <f>F_Udlaansgab[[#This Row],[Udlån/BNP (pct. af BNP)]]-F_Udlaansgab[[#This Row],[Trend]]</f>
        <v>-2.0080832513613558</v>
      </c>
      <c r="G16" s="7">
        <f>2</f>
        <v>2</v>
      </c>
      <c r="H16" s="10"/>
    </row>
    <row r="17" spans="1:8" x14ac:dyDescent="0.25">
      <c r="A17" s="3">
        <v>26572</v>
      </c>
      <c r="B17" s="4">
        <v>165.56367131501068</v>
      </c>
      <c r="C17" s="4">
        <v>152.31445775296791</v>
      </c>
      <c r="D17" s="4">
        <f>F_Udlaansgab[[#This Row],[Udlån (mia. kr.)]]/F_Udlaansgab[[#This Row],[BNP (mia. kr.)]]*100</f>
        <v>108.69859221343982</v>
      </c>
      <c r="E17" s="4">
        <v>110.79966371520906</v>
      </c>
      <c r="F17" s="4">
        <f>F_Udlaansgab[[#This Row],[Udlån/BNP (pct. af BNP)]]-F_Udlaansgab[[#This Row],[Trend]]</f>
        <v>-2.1010715017692405</v>
      </c>
      <c r="G17" s="7">
        <f>2</f>
        <v>2</v>
      </c>
      <c r="H17" s="10"/>
    </row>
    <row r="18" spans="1:8" x14ac:dyDescent="0.25">
      <c r="A18" s="3">
        <v>26664</v>
      </c>
      <c r="B18" s="4">
        <v>173.47073459056611</v>
      </c>
      <c r="C18" s="4">
        <v>158.2118686861817</v>
      </c>
      <c r="D18" s="4">
        <f>F_Udlaansgab[[#This Row],[Udlån (mia. kr.)]]/F_Udlaansgab[[#This Row],[BNP (mia. kr.)]]*100</f>
        <v>109.64457725649575</v>
      </c>
      <c r="E18" s="4">
        <v>111.60183433940796</v>
      </c>
      <c r="F18" s="4">
        <f>F_Udlaansgab[[#This Row],[Udlån/BNP (pct. af BNP)]]-F_Udlaansgab[[#This Row],[Trend]]</f>
        <v>-1.9572570829122071</v>
      </c>
      <c r="G18" s="7">
        <f>2</f>
        <v>2</v>
      </c>
      <c r="H18" s="10"/>
    </row>
    <row r="19" spans="1:8" x14ac:dyDescent="0.25">
      <c r="A19" s="3">
        <v>26754</v>
      </c>
      <c r="B19" s="4">
        <v>182.16355825367808</v>
      </c>
      <c r="C19" s="4">
        <v>164.56670695562917</v>
      </c>
      <c r="D19" s="4">
        <f>F_Udlaansgab[[#This Row],[Udlån (mia. kr.)]]/F_Udlaansgab[[#This Row],[BNP (mia. kr.)]]*100</f>
        <v>110.69283795220706</v>
      </c>
      <c r="E19" s="4">
        <v>112.40409951903588</v>
      </c>
      <c r="F19" s="4">
        <f>F_Udlaansgab[[#This Row],[Udlån/BNP (pct. af BNP)]]-F_Udlaansgab[[#This Row],[Trend]]</f>
        <v>-1.7112615668288242</v>
      </c>
      <c r="G19" s="7">
        <f>2</f>
        <v>2</v>
      </c>
      <c r="H19" s="10"/>
    </row>
    <row r="20" spans="1:8" x14ac:dyDescent="0.25">
      <c r="A20" s="3">
        <v>26845</v>
      </c>
      <c r="B20" s="4">
        <v>191.59180064283663</v>
      </c>
      <c r="C20" s="4">
        <v>170.88241535693146</v>
      </c>
      <c r="D20" s="4">
        <f>F_Udlaansgab[[#This Row],[Udlån (mia. kr.)]]/F_Udlaansgab[[#This Row],[BNP (mia. kr.)]]*100</f>
        <v>112.11908506948964</v>
      </c>
      <c r="E20" s="4">
        <v>113.20644897961155</v>
      </c>
      <c r="F20" s="4">
        <f>F_Udlaansgab[[#This Row],[Udlån/BNP (pct. af BNP)]]-F_Udlaansgab[[#This Row],[Trend]]</f>
        <v>-1.0873639101219084</v>
      </c>
      <c r="G20" s="7">
        <f>2</f>
        <v>2</v>
      </c>
      <c r="H20" s="10"/>
    </row>
    <row r="21" spans="1:8" x14ac:dyDescent="0.25">
      <c r="A21" s="3">
        <v>26937</v>
      </c>
      <c r="B21" s="4">
        <v>201.34060400686005</v>
      </c>
      <c r="C21" s="4">
        <v>175.83353271664024</v>
      </c>
      <c r="D21" s="4">
        <f>F_Udlaansgab[[#This Row],[Udlån (mia. kr.)]]/F_Udlaansgab[[#This Row],[BNP (mia. kr.)]]*100</f>
        <v>114.50637480583697</v>
      </c>
      <c r="E21" s="4">
        <v>114.00886816849977</v>
      </c>
      <c r="F21" s="4">
        <f>F_Udlaansgab[[#This Row],[Udlån/BNP (pct. af BNP)]]-F_Udlaansgab[[#This Row],[Trend]]</f>
        <v>0.49750663733719591</v>
      </c>
      <c r="G21" s="7">
        <f>2</f>
        <v>2</v>
      </c>
      <c r="H21" s="10"/>
    </row>
    <row r="22" spans="1:8" x14ac:dyDescent="0.25">
      <c r="A22" s="3">
        <v>27029</v>
      </c>
      <c r="B22" s="4">
        <v>210.99507419302199</v>
      </c>
      <c r="C22" s="4">
        <v>182.6820267022257</v>
      </c>
      <c r="D22" s="4">
        <f>F_Udlaansgab[[#This Row],[Udlån (mia. kr.)]]/F_Udlaansgab[[#This Row],[BNP (mia. kr.)]]*100</f>
        <v>115.49854027892243</v>
      </c>
      <c r="E22" s="4">
        <v>114.8113398146556</v>
      </c>
      <c r="F22" s="4">
        <f>F_Udlaansgab[[#This Row],[Udlån/BNP (pct. af BNP)]]-F_Udlaansgab[[#This Row],[Trend]]</f>
        <v>0.68720046426683723</v>
      </c>
      <c r="G22" s="7">
        <f>2</f>
        <v>2</v>
      </c>
      <c r="H22" s="10"/>
    </row>
    <row r="23" spans="1:8" x14ac:dyDescent="0.25">
      <c r="A23" s="3">
        <v>27119</v>
      </c>
      <c r="B23" s="4">
        <v>219.95546007365704</v>
      </c>
      <c r="C23" s="4">
        <v>188.00292664512901</v>
      </c>
      <c r="D23" s="4">
        <f>F_Udlaansgab[[#This Row],[Udlån (mia. kr.)]]/F_Udlaansgab[[#This Row],[BNP (mia. kr.)]]*100</f>
        <v>116.99576384193267</v>
      </c>
      <c r="E23" s="4">
        <v>115.61384789080067</v>
      </c>
      <c r="F23" s="4">
        <f>F_Udlaansgab[[#This Row],[Udlån/BNP (pct. af BNP)]]-F_Udlaansgab[[#This Row],[Trend]]</f>
        <v>1.3819159511320009</v>
      </c>
      <c r="G23" s="7">
        <f>2</f>
        <v>2</v>
      </c>
      <c r="H23" s="10"/>
    </row>
    <row r="24" spans="1:8" x14ac:dyDescent="0.25">
      <c r="A24" s="3">
        <v>27210</v>
      </c>
      <c r="B24" s="4">
        <v>228.51531534887999</v>
      </c>
      <c r="C24" s="4">
        <v>194.03297716183698</v>
      </c>
      <c r="D24" s="4">
        <f>F_Udlaansgab[[#This Row],[Udlån (mia. kr.)]]/F_Udlaansgab[[#This Row],[BNP (mia. kr.)]]*100</f>
        <v>117.77138025268887</v>
      </c>
      <c r="E24" s="4">
        <v>116.4163780876578</v>
      </c>
      <c r="F24" s="4">
        <f>F_Udlaansgab[[#This Row],[Udlån/BNP (pct. af BNP)]]-F_Udlaansgab[[#This Row],[Trend]]</f>
        <v>1.3550021650310669</v>
      </c>
      <c r="G24" s="7">
        <f>2</f>
        <v>2</v>
      </c>
      <c r="H24" s="10"/>
    </row>
    <row r="25" spans="1:8" x14ac:dyDescent="0.25">
      <c r="A25" s="3">
        <v>27302</v>
      </c>
      <c r="B25" s="4">
        <v>236.7835028256049</v>
      </c>
      <c r="C25" s="4">
        <v>199.50413069239713</v>
      </c>
      <c r="D25" s="4">
        <f>F_Udlaansgab[[#This Row],[Udlån (mia. kr.)]]/F_Udlaansgab[[#This Row],[BNP (mia. kr.)]]*100</f>
        <v>118.68601517363393</v>
      </c>
      <c r="E25" s="4">
        <v>117.2189195507397</v>
      </c>
      <c r="F25" s="4">
        <f>F_Udlaansgab[[#This Row],[Udlån/BNP (pct. af BNP)]]-F_Udlaansgab[[#This Row],[Trend]]</f>
        <v>1.4670956228942345</v>
      </c>
      <c r="G25" s="7">
        <f>2</f>
        <v>2</v>
      </c>
      <c r="H25" s="10"/>
    </row>
    <row r="26" spans="1:8" x14ac:dyDescent="0.25">
      <c r="A26" s="3">
        <v>27394</v>
      </c>
      <c r="B26" s="4">
        <v>244.86877932934561</v>
      </c>
      <c r="C26" s="4">
        <v>204.84055477123954</v>
      </c>
      <c r="D26" s="4">
        <f>F_Udlaansgab[[#This Row],[Udlån (mia. kr.)]]/F_Udlaansgab[[#This Row],[BNP (mia. kr.)]]*100</f>
        <v>119.54116195536014</v>
      </c>
      <c r="E26" s="4">
        <v>118.02146481306445</v>
      </c>
      <c r="F26" s="4">
        <f>F_Udlaansgab[[#This Row],[Udlån/BNP (pct. af BNP)]]-F_Udlaansgab[[#This Row],[Trend]]</f>
        <v>1.5196971422956835</v>
      </c>
      <c r="G26" s="7">
        <f>2</f>
        <v>2</v>
      </c>
      <c r="H26" s="10"/>
    </row>
    <row r="27" spans="1:8" x14ac:dyDescent="0.25">
      <c r="A27" s="3">
        <v>27484</v>
      </c>
      <c r="B27" s="4">
        <v>253.03224448002982</v>
      </c>
      <c r="C27" s="4">
        <v>210.37175861213385</v>
      </c>
      <c r="D27" s="4">
        <f>F_Udlaansgab[[#This Row],[Udlån (mia. kr.)]]/F_Udlaansgab[[#This Row],[BNP (mia. kr.)]]*100</f>
        <v>120.27861826574824</v>
      </c>
      <c r="E27" s="4">
        <v>119.08243292829547</v>
      </c>
      <c r="F27" s="4">
        <f>F_Udlaansgab[[#This Row],[Udlån/BNP (pct. af BNP)]]-F_Udlaansgab[[#This Row],[Trend]]</f>
        <v>1.1961853374527607</v>
      </c>
      <c r="G27" s="7">
        <f>2</f>
        <v>2</v>
      </c>
      <c r="H27" s="10"/>
    </row>
    <row r="28" spans="1:8" x14ac:dyDescent="0.25">
      <c r="A28" s="3">
        <v>27575</v>
      </c>
      <c r="B28" s="4">
        <v>261.19156330512038</v>
      </c>
      <c r="C28" s="4">
        <v>215.63391019992585</v>
      </c>
      <c r="D28" s="4">
        <f>F_Udlaansgab[[#This Row],[Udlån (mia. kr.)]]/F_Udlaansgab[[#This Row],[BNP (mia. kr.)]]*100</f>
        <v>121.12731391039358</v>
      </c>
      <c r="E28" s="4">
        <v>120.11210537900786</v>
      </c>
      <c r="F28" s="4">
        <f>F_Udlaansgab[[#This Row],[Udlån/BNP (pct. af BNP)]]-F_Udlaansgab[[#This Row],[Trend]]</f>
        <v>1.0152085313857242</v>
      </c>
      <c r="G28" s="7">
        <f>2</f>
        <v>2</v>
      </c>
      <c r="H28" s="10"/>
    </row>
    <row r="29" spans="1:8" x14ac:dyDescent="0.25">
      <c r="A29" s="3">
        <v>27667</v>
      </c>
      <c r="B29" s="4">
        <v>269.41683121693842</v>
      </c>
      <c r="C29" s="4">
        <v>221.52037628877855</v>
      </c>
      <c r="D29" s="4">
        <f>F_Udlaansgab[[#This Row],[Udlån (mia. kr.)]]/F_Udlaansgab[[#This Row],[BNP (mia. kr.)]]*100</f>
        <v>121.62169265445858</v>
      </c>
      <c r="E29" s="4">
        <v>121.05814823190136</v>
      </c>
      <c r="F29" s="4">
        <f>F_Udlaansgab[[#This Row],[Udlån/BNP (pct. af BNP)]]-F_Udlaansgab[[#This Row],[Trend]]</f>
        <v>0.56354442255722859</v>
      </c>
      <c r="G29" s="7">
        <f>2</f>
        <v>2</v>
      </c>
      <c r="H29" s="10"/>
    </row>
    <row r="30" spans="1:8" x14ac:dyDescent="0.25">
      <c r="A30" s="3">
        <v>27759</v>
      </c>
      <c r="B30" s="4">
        <v>277.77809243890516</v>
      </c>
      <c r="C30" s="4">
        <v>229.30892691680765</v>
      </c>
      <c r="D30" s="4">
        <f>F_Udlaansgab[[#This Row],[Udlån (mia. kr.)]]/F_Udlaansgab[[#This Row],[BNP (mia. kr.)]]*100</f>
        <v>121.13706002369543</v>
      </c>
      <c r="E30" s="4">
        <v>121.78161231821366</v>
      </c>
      <c r="F30" s="4">
        <f>F_Udlaansgab[[#This Row],[Udlån/BNP (pct. af BNP)]]-F_Udlaansgab[[#This Row],[Trend]]</f>
        <v>-0.6445522945182347</v>
      </c>
      <c r="G30" s="7">
        <f>2</f>
        <v>2</v>
      </c>
      <c r="H30" s="10"/>
    </row>
    <row r="31" spans="1:8" x14ac:dyDescent="0.25">
      <c r="A31" s="3">
        <v>27850</v>
      </c>
      <c r="B31" s="4">
        <v>286.30383868816904</v>
      </c>
      <c r="C31" s="4">
        <v>238.75142932838349</v>
      </c>
      <c r="D31" s="4">
        <f>F_Udlaansgab[[#This Row],[Udlån (mia. kr.)]]/F_Udlaansgab[[#This Row],[BNP (mia. kr.)]]*100</f>
        <v>119.91712028428572</v>
      </c>
      <c r="E31" s="4">
        <v>122.20944169817555</v>
      </c>
      <c r="F31" s="4">
        <f>F_Udlaansgab[[#This Row],[Udlån/BNP (pct. af BNP)]]-F_Udlaansgab[[#This Row],[Trend]]</f>
        <v>-2.2923214138898373</v>
      </c>
      <c r="G31" s="7">
        <f>2</f>
        <v>2</v>
      </c>
      <c r="H31" s="10"/>
    </row>
    <row r="32" spans="1:8" x14ac:dyDescent="0.25">
      <c r="A32" s="3">
        <v>27941</v>
      </c>
      <c r="B32" s="4">
        <v>294.94827247222128</v>
      </c>
      <c r="C32" s="4">
        <v>250.26347379789718</v>
      </c>
      <c r="D32" s="4">
        <f>F_Udlaansgab[[#This Row],[Udlån (mia. kr.)]]/F_Udlaansgab[[#This Row],[BNP (mia. kr.)]]*100</f>
        <v>117.85510206351957</v>
      </c>
      <c r="E32" s="4">
        <v>122.2678634379706</v>
      </c>
      <c r="F32" s="4">
        <f>F_Udlaansgab[[#This Row],[Udlån/BNP (pct. af BNP)]]-F_Udlaansgab[[#This Row],[Trend]]</f>
        <v>-4.412761374451037</v>
      </c>
      <c r="G32" s="7">
        <f>2</f>
        <v>2</v>
      </c>
      <c r="H32" s="10"/>
    </row>
    <row r="33" spans="1:8" x14ac:dyDescent="0.25">
      <c r="A33" s="3">
        <v>28033</v>
      </c>
      <c r="B33" s="4">
        <v>303.62413479614139</v>
      </c>
      <c r="C33" s="4">
        <v>258.3643157729411</v>
      </c>
      <c r="D33" s="4">
        <f>F_Udlaansgab[[#This Row],[Udlån (mia. kr.)]]/F_Udlaansgab[[#This Row],[BNP (mia. kr.)]]*100</f>
        <v>117.51782899577204</v>
      </c>
      <c r="E33" s="4">
        <v>122.25842702228964</v>
      </c>
      <c r="F33" s="4">
        <f>F_Udlaansgab[[#This Row],[Udlån/BNP (pct. af BNP)]]-F_Udlaansgab[[#This Row],[Trend]]</f>
        <v>-4.7405980265176026</v>
      </c>
      <c r="G33" s="7">
        <f>2</f>
        <v>2</v>
      </c>
      <c r="H33" s="10"/>
    </row>
    <row r="34" spans="1:8" x14ac:dyDescent="0.25">
      <c r="A34" s="3">
        <v>28125</v>
      </c>
      <c r="B34" s="4">
        <v>312.24398086597353</v>
      </c>
      <c r="C34" s="4">
        <v>266.11622234950494</v>
      </c>
      <c r="D34" s="4">
        <f>F_Udlaansgab[[#This Row],[Udlån (mia. kr.)]]/F_Udlaansgab[[#This Row],[BNP (mia. kr.)]]*100</f>
        <v>117.33368905856723</v>
      </c>
      <c r="E34" s="4">
        <v>122.2129309676164</v>
      </c>
      <c r="F34" s="4">
        <f>F_Udlaansgab[[#This Row],[Udlån/BNP (pct. af BNP)]]-F_Udlaansgab[[#This Row],[Trend]]</f>
        <v>-4.8792419090491705</v>
      </c>
      <c r="G34" s="7">
        <f>2</f>
        <v>2</v>
      </c>
      <c r="H34" s="10"/>
    </row>
    <row r="35" spans="1:8" x14ac:dyDescent="0.25">
      <c r="A35" s="3">
        <v>28215</v>
      </c>
      <c r="B35" s="4">
        <v>320.6585402180815</v>
      </c>
      <c r="C35" s="4">
        <v>271.65413103090486</v>
      </c>
      <c r="D35" s="4">
        <f>F_Udlaansgab[[#This Row],[Udlån (mia. kr.)]]/F_Udlaansgab[[#This Row],[BNP (mia. kr.)]]*100</f>
        <v>118.03926522346964</v>
      </c>
      <c r="E35" s="4">
        <v>122.25428138535641</v>
      </c>
      <c r="F35" s="4">
        <f>F_Udlaansgab[[#This Row],[Udlån/BNP (pct. af BNP)]]-F_Udlaansgab[[#This Row],[Trend]]</f>
        <v>-4.2150161618867656</v>
      </c>
      <c r="G35" s="7">
        <f>2</f>
        <v>2</v>
      </c>
      <c r="H35" s="10"/>
    </row>
    <row r="36" spans="1:8" x14ac:dyDescent="0.25">
      <c r="A36" s="3">
        <v>28306</v>
      </c>
      <c r="B36" s="4">
        <v>328.9311133180272</v>
      </c>
      <c r="C36" s="4">
        <v>276.42472009603495</v>
      </c>
      <c r="D36" s="4">
        <f>F_Udlaansgab[[#This Row],[Udlån (mia. kr.)]]/F_Udlaansgab[[#This Row],[BNP (mia. kr.)]]*100</f>
        <v>118.99482550032087</v>
      </c>
      <c r="E36" s="4">
        <v>122.40238901875065</v>
      </c>
      <c r="F36" s="4">
        <f>F_Udlaansgab[[#This Row],[Udlån/BNP (pct. af BNP)]]-F_Udlaansgab[[#This Row],[Trend]]</f>
        <v>-3.4075635184297823</v>
      </c>
      <c r="G36" s="7">
        <f>2</f>
        <v>2</v>
      </c>
      <c r="H36" s="10"/>
    </row>
    <row r="37" spans="1:8" x14ac:dyDescent="0.25">
      <c r="A37" s="3">
        <v>28398</v>
      </c>
      <c r="B37" s="4">
        <v>337.06275975734604</v>
      </c>
      <c r="C37" s="4">
        <v>286.57536327409639</v>
      </c>
      <c r="D37" s="4">
        <f>F_Udlaansgab[[#This Row],[Udlån (mia. kr.)]]/F_Udlaansgab[[#This Row],[BNP (mia. kr.)]]*100</f>
        <v>117.61749366953109</v>
      </c>
      <c r="E37" s="4">
        <v>122.3545480070822</v>
      </c>
      <c r="F37" s="4">
        <f>F_Udlaansgab[[#This Row],[Udlån/BNP (pct. af BNP)]]-F_Udlaansgab[[#This Row],[Trend]]</f>
        <v>-4.7370543375511147</v>
      </c>
      <c r="G37" s="7">
        <f>2</f>
        <v>2</v>
      </c>
      <c r="H37" s="10"/>
    </row>
    <row r="38" spans="1:8" x14ac:dyDescent="0.25">
      <c r="A38" s="3">
        <v>28490</v>
      </c>
      <c r="B38" s="4">
        <v>345.05481593047125</v>
      </c>
      <c r="C38" s="4">
        <v>295.54881831624544</v>
      </c>
      <c r="D38" s="4">
        <f>F_Udlaansgab[[#This Row],[Udlån (mia. kr.)]]/F_Udlaansgab[[#This Row],[BNP (mia. kr.)]]*100</f>
        <v>116.7505313999439</v>
      </c>
      <c r="E38" s="4">
        <v>122.19861210741512</v>
      </c>
      <c r="F38" s="4">
        <f>F_Udlaansgab[[#This Row],[Udlån/BNP (pct. af BNP)]]-F_Udlaansgab[[#This Row],[Trend]]</f>
        <v>-5.4480807074712203</v>
      </c>
      <c r="G38" s="7">
        <f>2</f>
        <v>2</v>
      </c>
      <c r="H38" s="10"/>
    </row>
    <row r="39" spans="1:8" x14ac:dyDescent="0.25">
      <c r="A39" s="3">
        <v>28580</v>
      </c>
      <c r="B39" s="4">
        <v>353.2649071052391</v>
      </c>
      <c r="C39" s="4">
        <v>304.09464863902349</v>
      </c>
      <c r="D39" s="4">
        <f>F_Udlaansgab[[#This Row],[Udlån (mia. kr.)]]/F_Udlaansgab[[#This Row],[BNP (mia. kr.)]]*100</f>
        <v>116.16939288023556</v>
      </c>
      <c r="E39" s="4">
        <v>121.98234699878446</v>
      </c>
      <c r="F39" s="4">
        <f>F_Udlaansgab[[#This Row],[Udlån/BNP (pct. af BNP)]]-F_Udlaansgab[[#This Row],[Trend]]</f>
        <v>-5.8129541185489018</v>
      </c>
      <c r="G39" s="7">
        <f>2</f>
        <v>2</v>
      </c>
      <c r="H39" s="10"/>
    </row>
    <row r="40" spans="1:8" x14ac:dyDescent="0.25">
      <c r="A40" s="3">
        <v>28671</v>
      </c>
      <c r="B40" s="4">
        <v>361.67314533814749</v>
      </c>
      <c r="C40" s="4">
        <v>313.59592930483632</v>
      </c>
      <c r="D40" s="4">
        <f>F_Udlaansgab[[#This Row],[Udlån (mia. kr.)]]/F_Udlaansgab[[#This Row],[BNP (mia. kr.)]]*100</f>
        <v>115.33094391240549</v>
      </c>
      <c r="E40" s="4">
        <v>121.68457108698064</v>
      </c>
      <c r="F40" s="4">
        <f>F_Udlaansgab[[#This Row],[Udlån/BNP (pct. af BNP)]]-F_Udlaansgab[[#This Row],[Trend]]</f>
        <v>-6.353627174575152</v>
      </c>
      <c r="G40" s="7">
        <f>2</f>
        <v>2</v>
      </c>
      <c r="H40" s="10"/>
    </row>
    <row r="41" spans="1:8" x14ac:dyDescent="0.25">
      <c r="A41" s="3">
        <v>28763</v>
      </c>
      <c r="B41" s="4">
        <v>370.61675817647716</v>
      </c>
      <c r="C41" s="4">
        <v>321.56437000134503</v>
      </c>
      <c r="D41" s="4">
        <f>F_Udlaansgab[[#This Row],[Udlån (mia. kr.)]]/F_Udlaansgab[[#This Row],[BNP (mia. kr.)]]*100</f>
        <v>115.25429828401914</v>
      </c>
      <c r="E41" s="4">
        <v>121.39974018152407</v>
      </c>
      <c r="F41" s="4">
        <f>F_Udlaansgab[[#This Row],[Udlån/BNP (pct. af BNP)]]-F_Udlaansgab[[#This Row],[Trend]]</f>
        <v>-6.1454418975049236</v>
      </c>
      <c r="G41" s="7">
        <f>2</f>
        <v>2</v>
      </c>
      <c r="H41" s="10"/>
    </row>
    <row r="42" spans="1:8" x14ac:dyDescent="0.25">
      <c r="A42" s="3">
        <v>28855</v>
      </c>
      <c r="B42" s="4">
        <v>380.43224134530374</v>
      </c>
      <c r="C42" s="4">
        <v>329.58310533769679</v>
      </c>
      <c r="D42" s="4">
        <f>F_Udlaansgab[[#This Row],[Udlån (mia. kr.)]]/F_Udlaansgab[[#This Row],[BNP (mia. kr.)]]*100</f>
        <v>115.42831995453955</v>
      </c>
      <c r="E42" s="4">
        <v>121.15361639731445</v>
      </c>
      <c r="F42" s="4">
        <f>F_Udlaansgab[[#This Row],[Udlån/BNP (pct. af BNP)]]-F_Udlaansgab[[#This Row],[Trend]]</f>
        <v>-5.7252964427749049</v>
      </c>
      <c r="G42" s="7">
        <f>2</f>
        <v>2</v>
      </c>
      <c r="H42" s="10"/>
    </row>
    <row r="43" spans="1:8" x14ac:dyDescent="0.25">
      <c r="A43" s="3">
        <v>28945</v>
      </c>
      <c r="B43" s="4">
        <v>390.91506824182136</v>
      </c>
      <c r="C43" s="4">
        <v>339.44022956334288</v>
      </c>
      <c r="D43" s="4">
        <f>F_Udlaansgab[[#This Row],[Udlån (mia. kr.)]]/F_Udlaansgab[[#This Row],[BNP (mia. kr.)]]*100</f>
        <v>115.16462522568285</v>
      </c>
      <c r="E43" s="4">
        <v>120.89610930077235</v>
      </c>
      <c r="F43" s="4">
        <f>F_Udlaansgab[[#This Row],[Udlån/BNP (pct. af BNP)]]-F_Udlaansgab[[#This Row],[Trend]]</f>
        <v>-5.7314840750894973</v>
      </c>
      <c r="G43" s="7">
        <f>2</f>
        <v>2</v>
      </c>
      <c r="H43" s="10"/>
    </row>
    <row r="44" spans="1:8" x14ac:dyDescent="0.25">
      <c r="A44" s="3">
        <v>29036</v>
      </c>
      <c r="B44" s="4">
        <v>401.86340397157556</v>
      </c>
      <c r="C44" s="4">
        <v>348.70639528205982</v>
      </c>
      <c r="D44" s="4">
        <f>F_Udlaansgab[[#This Row],[Udlån (mia. kr.)]]/F_Udlaansgab[[#This Row],[BNP (mia. kr.)]]*100</f>
        <v>115.24405901604369</v>
      </c>
      <c r="E44" s="4">
        <v>120.66387024135673</v>
      </c>
      <c r="F44" s="4">
        <f>F_Udlaansgab[[#This Row],[Udlån/BNP (pct. af BNP)]]-F_Udlaansgab[[#This Row],[Trend]]</f>
        <v>-5.4198112253130404</v>
      </c>
      <c r="G44" s="7">
        <f>2</f>
        <v>2</v>
      </c>
      <c r="H44" s="10"/>
    </row>
    <row r="45" spans="1:8" x14ac:dyDescent="0.25">
      <c r="A45" s="3">
        <v>29128</v>
      </c>
      <c r="B45" s="4">
        <v>412.533615883751</v>
      </c>
      <c r="C45" s="4">
        <v>356.73843246249135</v>
      </c>
      <c r="D45" s="4">
        <f>F_Udlaansgab[[#This Row],[Udlån (mia. kr.)]]/F_Udlaansgab[[#This Row],[BNP (mia. kr.)]]*100</f>
        <v>115.64036233385819</v>
      </c>
      <c r="E45" s="4">
        <v>120.48601939838171</v>
      </c>
      <c r="F45" s="4">
        <f>F_Udlaansgab[[#This Row],[Udlån/BNP (pct. af BNP)]]-F_Udlaansgab[[#This Row],[Trend]]</f>
        <v>-4.8456570645235217</v>
      </c>
      <c r="G45" s="7">
        <f>2</f>
        <v>2</v>
      </c>
      <c r="H45" s="10"/>
    </row>
    <row r="46" spans="1:8" x14ac:dyDescent="0.25">
      <c r="A46" s="3">
        <v>29220</v>
      </c>
      <c r="B46" s="4">
        <v>422.18266474828863</v>
      </c>
      <c r="C46" s="4">
        <v>367.29301621327852</v>
      </c>
      <c r="D46" s="4">
        <f>F_Udlaansgab[[#This Row],[Udlån (mia. kr.)]]/F_Udlaansgab[[#This Row],[BNP (mia. kr.)]]*100</f>
        <v>114.94437577411954</v>
      </c>
      <c r="E46" s="4">
        <v>120.25027297968833</v>
      </c>
      <c r="F46" s="4">
        <f>F_Udlaansgab[[#This Row],[Udlån/BNP (pct. af BNP)]]-F_Udlaansgab[[#This Row],[Trend]]</f>
        <v>-5.3058972055687974</v>
      </c>
      <c r="G46" s="7">
        <f>2</f>
        <v>2</v>
      </c>
      <c r="H46" s="10"/>
    </row>
    <row r="47" spans="1:8" x14ac:dyDescent="0.25">
      <c r="A47" s="3">
        <v>29311</v>
      </c>
      <c r="B47" s="4">
        <v>430.39963084729027</v>
      </c>
      <c r="C47" s="4">
        <v>377.52307723698812</v>
      </c>
      <c r="D47" s="4">
        <f>F_Udlaansgab[[#This Row],[Udlån (mia. kr.)]]/F_Udlaansgab[[#This Row],[BNP (mia. kr.)]]*100</f>
        <v>114.00617784674105</v>
      </c>
      <c r="E47" s="4">
        <v>119.93968578638439</v>
      </c>
      <c r="F47" s="4">
        <f>F_Udlaansgab[[#This Row],[Udlån/BNP (pct. af BNP)]]-F_Udlaansgab[[#This Row],[Trend]]</f>
        <v>-5.9335079396433343</v>
      </c>
      <c r="G47" s="7">
        <f>2</f>
        <v>2</v>
      </c>
      <c r="H47" s="10"/>
    </row>
    <row r="48" spans="1:8" x14ac:dyDescent="0.25">
      <c r="A48" s="3">
        <v>29402</v>
      </c>
      <c r="B48" s="4">
        <v>437.67571595145091</v>
      </c>
      <c r="C48" s="4">
        <v>385.56532682923483</v>
      </c>
      <c r="D48" s="4">
        <f>F_Udlaansgab[[#This Row],[Udlån (mia. kr.)]]/F_Udlaansgab[[#This Row],[BNP (mia. kr.)]]*100</f>
        <v>113.51532036107996</v>
      </c>
      <c r="E48" s="4">
        <v>119.60380454874537</v>
      </c>
      <c r="F48" s="4">
        <f>F_Udlaansgab[[#This Row],[Udlån/BNP (pct. af BNP)]]-F_Udlaansgab[[#This Row],[Trend]]</f>
        <v>-6.088484187665415</v>
      </c>
      <c r="G48" s="7">
        <f>2</f>
        <v>2</v>
      </c>
      <c r="H48" s="10"/>
    </row>
    <row r="49" spans="1:8" x14ac:dyDescent="0.25">
      <c r="A49" s="3">
        <v>29494</v>
      </c>
      <c r="B49" s="4">
        <v>444.83460535907284</v>
      </c>
      <c r="C49" s="4">
        <v>390.93128016021706</v>
      </c>
      <c r="D49" s="4">
        <f>F_Udlaansgab[[#This Row],[Udlån (mia. kr.)]]/F_Udlaansgab[[#This Row],[BNP (mia. kr.)]]*100</f>
        <v>113.78844004930082</v>
      </c>
      <c r="E49" s="4">
        <v>119.31518406967562</v>
      </c>
      <c r="F49" s="4">
        <f>F_Udlaansgab[[#This Row],[Udlån/BNP (pct. af BNP)]]-F_Udlaansgab[[#This Row],[Trend]]</f>
        <v>-5.5267440203748066</v>
      </c>
      <c r="G49" s="7">
        <f>2</f>
        <v>2</v>
      </c>
      <c r="H49" s="10"/>
    </row>
    <row r="50" spans="1:8" x14ac:dyDescent="0.25">
      <c r="A50" s="3">
        <v>29586</v>
      </c>
      <c r="B50" s="4">
        <v>452.70016637618119</v>
      </c>
      <c r="C50" s="4">
        <v>396.02517491184886</v>
      </c>
      <c r="D50" s="4">
        <f>F_Udlaansgab[[#This Row],[Udlån (mia. kr.)]]/F_Udlaansgab[[#This Row],[BNP (mia. kr.)]]*100</f>
        <v>114.31095674080507</v>
      </c>
      <c r="E50" s="4">
        <v>119.09176752653126</v>
      </c>
      <c r="F50" s="4">
        <f>F_Udlaansgab[[#This Row],[Udlån/BNP (pct. af BNP)]]-F_Udlaansgab[[#This Row],[Trend]]</f>
        <v>-4.7808107857261888</v>
      </c>
      <c r="G50" s="7">
        <f>2</f>
        <v>2</v>
      </c>
      <c r="H50" s="10"/>
    </row>
    <row r="51" spans="1:8" x14ac:dyDescent="0.25">
      <c r="A51" s="3">
        <v>29676</v>
      </c>
      <c r="B51" s="4">
        <v>461.99846395632107</v>
      </c>
      <c r="C51" s="4">
        <v>401.09208454653418</v>
      </c>
      <c r="D51" s="4">
        <f>F_Udlaansgab[[#This Row],[Udlån (mia. kr.)]]/F_Udlaansgab[[#This Row],[BNP (mia. kr.)]]*100</f>
        <v>115.18513622093698</v>
      </c>
      <c r="E51" s="4">
        <v>118.9584433702364</v>
      </c>
      <c r="F51" s="4">
        <f>F_Udlaansgab[[#This Row],[Udlån/BNP (pct. af BNP)]]-F_Udlaansgab[[#This Row],[Trend]]</f>
        <v>-3.7733071492994128</v>
      </c>
      <c r="G51" s="7">
        <f>2</f>
        <v>2</v>
      </c>
      <c r="H51" s="10"/>
    </row>
    <row r="52" spans="1:8" x14ac:dyDescent="0.25">
      <c r="A52" s="3">
        <v>29767</v>
      </c>
      <c r="B52" s="4">
        <v>476.71773618923959</v>
      </c>
      <c r="C52" s="4">
        <v>408.94756058267677</v>
      </c>
      <c r="D52" s="4">
        <f>F_Udlaansgab[[#This Row],[Udlån (mia. kr.)]]/F_Udlaansgab[[#This Row],[BNP (mia. kr.)]]*100</f>
        <v>116.57184982592939</v>
      </c>
      <c r="E52" s="4">
        <v>118.95121618640914</v>
      </c>
      <c r="F52" s="4">
        <f>F_Udlaansgab[[#This Row],[Udlån/BNP (pct. af BNP)]]-F_Udlaansgab[[#This Row],[Trend]]</f>
        <v>-2.3793663604797501</v>
      </c>
      <c r="G52" s="7">
        <f>2</f>
        <v>2</v>
      </c>
      <c r="H52" s="10"/>
    </row>
    <row r="53" spans="1:8" x14ac:dyDescent="0.25">
      <c r="A53" s="3">
        <v>29859</v>
      </c>
      <c r="B53" s="4">
        <v>483.74400387967592</v>
      </c>
      <c r="C53" s="4">
        <v>419.99546227413248</v>
      </c>
      <c r="D53" s="4">
        <f>F_Udlaansgab[[#This Row],[Udlån (mia. kr.)]]/F_Udlaansgab[[#This Row],[BNP (mia. kr.)]]*100</f>
        <v>115.17838818075955</v>
      </c>
      <c r="E53" s="4">
        <v>118.82366138704549</v>
      </c>
      <c r="F53" s="4">
        <f>F_Udlaansgab[[#This Row],[Udlån/BNP (pct. af BNP)]]-F_Udlaansgab[[#This Row],[Trend]]</f>
        <v>-3.6452732062859354</v>
      </c>
      <c r="G53" s="7">
        <f>2</f>
        <v>2</v>
      </c>
      <c r="H53" s="10"/>
    </row>
    <row r="54" spans="1:8" x14ac:dyDescent="0.25">
      <c r="A54" s="3">
        <v>29951</v>
      </c>
      <c r="B54" s="4">
        <v>490.88399588089516</v>
      </c>
      <c r="C54" s="4">
        <v>431.73393523882879</v>
      </c>
      <c r="D54" s="4">
        <f>F_Udlaansgab[[#This Row],[Udlån (mia. kr.)]]/F_Udlaansgab[[#This Row],[BNP (mia. kr.)]]*100</f>
        <v>113.70058172734218</v>
      </c>
      <c r="E54" s="4">
        <v>118.57932453228479</v>
      </c>
      <c r="F54" s="4">
        <f>F_Udlaansgab[[#This Row],[Udlån/BNP (pct. af BNP)]]-F_Udlaansgab[[#This Row],[Trend]]</f>
        <v>-4.878742804942604</v>
      </c>
      <c r="G54" s="7">
        <f>2</f>
        <v>2</v>
      </c>
      <c r="H54" s="10"/>
    </row>
    <row r="55" spans="1:8" x14ac:dyDescent="0.25">
      <c r="A55" s="3">
        <v>30041</v>
      </c>
      <c r="B55" s="4">
        <v>499.38476929530964</v>
      </c>
      <c r="C55" s="4">
        <v>444.67079560332093</v>
      </c>
      <c r="D55" s="4">
        <f>F_Udlaansgab[[#This Row],[Udlån (mia. kr.)]]/F_Udlaansgab[[#This Row],[BNP (mia. kr.)]]*100</f>
        <v>112.30437758291588</v>
      </c>
      <c r="E55" s="4">
        <v>118.2348810418685</v>
      </c>
      <c r="F55" s="4">
        <f>F_Udlaansgab[[#This Row],[Udlån/BNP (pct. af BNP)]]-F_Udlaansgab[[#This Row],[Trend]]</f>
        <v>-5.9305034589526286</v>
      </c>
      <c r="G55" s="7">
        <f>2</f>
        <v>2</v>
      </c>
      <c r="H55" s="10"/>
    </row>
    <row r="56" spans="1:8" x14ac:dyDescent="0.25">
      <c r="A56" s="3">
        <v>30132</v>
      </c>
      <c r="B56" s="4">
        <v>512.10534139197807</v>
      </c>
      <c r="C56" s="4">
        <v>460.24441417847078</v>
      </c>
      <c r="D56" s="4">
        <f>F_Udlaansgab[[#This Row],[Udlån (mia. kr.)]]/F_Udlaansgab[[#This Row],[BNP (mia. kr.)]]*100</f>
        <v>111.26812745920627</v>
      </c>
      <c r="E56" s="4">
        <v>117.82761521248351</v>
      </c>
      <c r="F56" s="4">
        <f>F_Udlaansgab[[#This Row],[Udlån/BNP (pct. af BNP)]]-F_Udlaansgab[[#This Row],[Trend]]</f>
        <v>-6.5594877532772387</v>
      </c>
      <c r="G56" s="7">
        <f>2</f>
        <v>2</v>
      </c>
      <c r="H56" s="10"/>
    </row>
    <row r="57" spans="1:8" x14ac:dyDescent="0.25">
      <c r="A57" s="3">
        <v>30224</v>
      </c>
      <c r="B57" s="4">
        <v>519.20720251080979</v>
      </c>
      <c r="C57" s="4">
        <v>476.3691039380725</v>
      </c>
      <c r="D57" s="4">
        <f>F_Udlaansgab[[#This Row],[Udlån (mia. kr.)]]/F_Udlaansgab[[#This Row],[BNP (mia. kr.)]]*100</f>
        <v>108.99262740144169</v>
      </c>
      <c r="E57" s="4">
        <v>117.26490038831345</v>
      </c>
      <c r="F57" s="4">
        <f>F_Udlaansgab[[#This Row],[Udlån/BNP (pct. af BNP)]]-F_Udlaansgab[[#This Row],[Trend]]</f>
        <v>-8.2722729868717551</v>
      </c>
      <c r="G57" s="7">
        <f>2</f>
        <v>2</v>
      </c>
      <c r="H57" s="10"/>
    </row>
    <row r="58" spans="1:8" x14ac:dyDescent="0.25">
      <c r="A58" s="3">
        <v>30316</v>
      </c>
      <c r="B58" s="4">
        <v>524.0478356105757</v>
      </c>
      <c r="C58" s="4">
        <v>491.63704662173507</v>
      </c>
      <c r="D58" s="4">
        <f>F_Udlaansgab[[#This Row],[Udlån (mia. kr.)]]/F_Udlaansgab[[#This Row],[BNP (mia. kr.)]]*100</f>
        <v>106.59242203400865</v>
      </c>
      <c r="E58" s="4">
        <v>116.54947308118525</v>
      </c>
      <c r="F58" s="4">
        <f>F_Udlaansgab[[#This Row],[Udlån/BNP (pct. af BNP)]]-F_Udlaansgab[[#This Row],[Trend]]</f>
        <v>-9.9570510471766056</v>
      </c>
      <c r="G58" s="7">
        <f>2</f>
        <v>2</v>
      </c>
      <c r="H58" s="10"/>
    </row>
    <row r="59" spans="1:8" x14ac:dyDescent="0.25">
      <c r="A59" s="3">
        <v>30406</v>
      </c>
      <c r="B59" s="4">
        <v>534.50882102477044</v>
      </c>
      <c r="C59" s="4">
        <v>506.112681399351</v>
      </c>
      <c r="D59" s="4">
        <f>F_Udlaansgab[[#This Row],[Udlån (mia. kr.)]]/F_Udlaansgab[[#This Row],[BNP (mia. kr.)]]*100</f>
        <v>105.61063586608954</v>
      </c>
      <c r="E59" s="4">
        <v>115.80172378183393</v>
      </c>
      <c r="F59" s="4">
        <f>F_Udlaansgab[[#This Row],[Udlån/BNP (pct. af BNP)]]-F_Udlaansgab[[#This Row],[Trend]]</f>
        <v>-10.19108791574439</v>
      </c>
      <c r="G59" s="7">
        <f>2</f>
        <v>2</v>
      </c>
      <c r="H59" s="10"/>
    </row>
    <row r="60" spans="1:8" x14ac:dyDescent="0.25">
      <c r="A60" s="3">
        <v>30497</v>
      </c>
      <c r="B60" s="4">
        <v>554.03179785547923</v>
      </c>
      <c r="C60" s="4">
        <v>519.51203604785383</v>
      </c>
      <c r="D60" s="4">
        <f>F_Udlaansgab[[#This Row],[Udlån (mia. kr.)]]/F_Udlaansgab[[#This Row],[BNP (mia. kr.)]]*100</f>
        <v>106.6446510210296</v>
      </c>
      <c r="E60" s="4">
        <v>115.1760116439237</v>
      </c>
      <c r="F60" s="4">
        <f>F_Udlaansgab[[#This Row],[Udlån/BNP (pct. af BNP)]]-F_Udlaansgab[[#This Row],[Trend]]</f>
        <v>-8.5313606228940984</v>
      </c>
      <c r="G60" s="7">
        <f>2</f>
        <v>2</v>
      </c>
      <c r="H60" s="10"/>
    </row>
    <row r="61" spans="1:8" x14ac:dyDescent="0.25">
      <c r="A61" s="3">
        <v>30589</v>
      </c>
      <c r="B61" s="4">
        <v>566.04925305228232</v>
      </c>
      <c r="C61" s="4">
        <v>529.55928681258752</v>
      </c>
      <c r="D61" s="4">
        <f>F_Udlaansgab[[#This Row],[Udlån (mia. kr.)]]/F_Udlaansgab[[#This Row],[BNP (mia. kr.)]]*100</f>
        <v>106.89062908505062</v>
      </c>
      <c r="E61" s="4">
        <v>114.60486816908654</v>
      </c>
      <c r="F61" s="4">
        <f>F_Udlaansgab[[#This Row],[Udlån/BNP (pct. af BNP)]]-F_Udlaansgab[[#This Row],[Trend]]</f>
        <v>-7.7142390840359241</v>
      </c>
      <c r="G61" s="7">
        <f>2</f>
        <v>2</v>
      </c>
      <c r="H61" s="10"/>
    </row>
    <row r="62" spans="1:8" x14ac:dyDescent="0.25">
      <c r="A62" s="3">
        <v>30681</v>
      </c>
      <c r="B62" s="4">
        <v>584.95068599998308</v>
      </c>
      <c r="C62" s="4">
        <v>542.80616148107674</v>
      </c>
      <c r="D62" s="4">
        <f>F_Udlaansgab[[#This Row],[Udlån (mia. kr.)]]/F_Udlaansgab[[#This Row],[BNP (mia. kr.)]]*100</f>
        <v>107.76419420220151</v>
      </c>
      <c r="E62" s="4">
        <v>114.13032352401983</v>
      </c>
      <c r="F62" s="4">
        <f>F_Udlaansgab[[#This Row],[Udlån/BNP (pct. af BNP)]]-F_Udlaansgab[[#This Row],[Trend]]</f>
        <v>-6.3661293218183204</v>
      </c>
      <c r="G62" s="7">
        <f>2</f>
        <v>2</v>
      </c>
      <c r="H62" s="10"/>
    </row>
    <row r="63" spans="1:8" x14ac:dyDescent="0.25">
      <c r="A63" s="3">
        <v>30772</v>
      </c>
      <c r="B63" s="4">
        <v>605.92676375593555</v>
      </c>
      <c r="C63" s="4">
        <v>556.54029728776311</v>
      </c>
      <c r="D63" s="4">
        <f>F_Udlaansgab[[#This Row],[Udlån (mia. kr.)]]/F_Udlaansgab[[#This Row],[BNP (mia. kr.)]]*100</f>
        <v>108.87383478049153</v>
      </c>
      <c r="E63" s="4">
        <v>113.7626235969192</v>
      </c>
      <c r="F63" s="4">
        <f>F_Udlaansgab[[#This Row],[Udlån/BNP (pct. af BNP)]]-F_Udlaansgab[[#This Row],[Trend]]</f>
        <v>-4.8887888164276632</v>
      </c>
      <c r="G63" s="7">
        <f>2</f>
        <v>2</v>
      </c>
      <c r="H63" s="10"/>
    </row>
    <row r="64" spans="1:8" x14ac:dyDescent="0.25">
      <c r="A64" s="3">
        <v>30863</v>
      </c>
      <c r="B64" s="4">
        <v>635.29539741117742</v>
      </c>
      <c r="C64" s="4">
        <v>570.19344423897201</v>
      </c>
      <c r="D64" s="4">
        <f>F_Udlaansgab[[#This Row],[Udlån (mia. kr.)]]/F_Udlaansgab[[#This Row],[BNP (mia. kr.)]]*100</f>
        <v>111.41752046256792</v>
      </c>
      <c r="E64" s="4">
        <v>113.59656670616545</v>
      </c>
      <c r="F64" s="4">
        <f>F_Udlaansgab[[#This Row],[Udlån/BNP (pct. af BNP)]]-F_Udlaansgab[[#This Row],[Trend]]</f>
        <v>-2.1790462435975257</v>
      </c>
      <c r="G64" s="7">
        <f>2</f>
        <v>2</v>
      </c>
      <c r="H64" s="10"/>
    </row>
    <row r="65" spans="1:8" x14ac:dyDescent="0.25">
      <c r="A65" s="3">
        <v>30955</v>
      </c>
      <c r="B65" s="4">
        <v>653.88762188824194</v>
      </c>
      <c r="C65" s="4">
        <v>585.40890301749062</v>
      </c>
      <c r="D65" s="4">
        <f>F_Udlaansgab[[#This Row],[Udlån (mia. kr.)]]/F_Udlaansgab[[#This Row],[BNP (mia. kr.)]]*100</f>
        <v>111.69758753544363</v>
      </c>
      <c r="E65" s="4">
        <v>113.45932030576272</v>
      </c>
      <c r="F65" s="4">
        <f>F_Udlaansgab[[#This Row],[Udlån/BNP (pct. af BNP)]]-F_Udlaansgab[[#This Row],[Trend]]</f>
        <v>-1.7617327703190853</v>
      </c>
      <c r="G65" s="7">
        <f>2</f>
        <v>2</v>
      </c>
      <c r="H65" s="10"/>
    </row>
    <row r="66" spans="1:8" x14ac:dyDescent="0.25">
      <c r="A66" s="3">
        <v>31047</v>
      </c>
      <c r="B66" s="4">
        <v>679.41389241237493</v>
      </c>
      <c r="C66" s="4">
        <v>598.56592895099573</v>
      </c>
      <c r="D66" s="4">
        <f>F_Udlaansgab[[#This Row],[Udlån (mia. kr.)]]/F_Udlaansgab[[#This Row],[BNP (mia. kr.)]]*100</f>
        <v>113.50694377193631</v>
      </c>
      <c r="E66" s="4">
        <v>113.45522917459927</v>
      </c>
      <c r="F66" s="4">
        <f>F_Udlaansgab[[#This Row],[Udlån/BNP (pct. af BNP)]]-F_Udlaansgab[[#This Row],[Trend]]</f>
        <v>5.1714597337038981E-2</v>
      </c>
      <c r="G66" s="7">
        <f>2</f>
        <v>2</v>
      </c>
      <c r="H66" s="10"/>
    </row>
    <row r="67" spans="1:8" x14ac:dyDescent="0.25">
      <c r="A67" s="3">
        <v>31137</v>
      </c>
      <c r="B67" s="4">
        <v>701.80951422430769</v>
      </c>
      <c r="C67" s="4">
        <v>609.65232285706202</v>
      </c>
      <c r="D67" s="4">
        <f>F_Udlaansgab[[#This Row],[Udlån (mia. kr.)]]/F_Udlaansgab[[#This Row],[BNP (mia. kr.)]]*100</f>
        <v>115.11635204395878</v>
      </c>
      <c r="E67" s="4">
        <v>113.56196090534986</v>
      </c>
      <c r="F67" s="4">
        <f>F_Udlaansgab[[#This Row],[Udlån/BNP (pct. af BNP)]]-F_Udlaansgab[[#This Row],[Trend]]</f>
        <v>1.5543911386089206</v>
      </c>
      <c r="G67" s="7">
        <f>2</f>
        <v>2</v>
      </c>
      <c r="H67" s="10"/>
    </row>
    <row r="68" spans="1:8" x14ac:dyDescent="0.25">
      <c r="A68" s="3">
        <v>31228</v>
      </c>
      <c r="B68" s="4">
        <v>733.85433504069726</v>
      </c>
      <c r="C68" s="4">
        <v>621.58715309211334</v>
      </c>
      <c r="D68" s="4">
        <f>F_Udlaansgab[[#This Row],[Udlån (mia. kr.)]]/F_Udlaansgab[[#This Row],[BNP (mia. kr.)]]*100</f>
        <v>118.06137424013765</v>
      </c>
      <c r="E68" s="4">
        <v>113.86314139424314</v>
      </c>
      <c r="F68" s="4">
        <f>F_Udlaansgab[[#This Row],[Udlån/BNP (pct. af BNP)]]-F_Udlaansgab[[#This Row],[Trend]]</f>
        <v>4.1982328458945091</v>
      </c>
      <c r="G68" s="7">
        <f>2</f>
        <v>2</v>
      </c>
      <c r="H68" s="10"/>
    </row>
    <row r="69" spans="1:8" x14ac:dyDescent="0.25">
      <c r="A69" s="3">
        <v>31320</v>
      </c>
      <c r="B69" s="4">
        <v>753.91642016465437</v>
      </c>
      <c r="C69" s="4">
        <v>634.89372365788802</v>
      </c>
      <c r="D69" s="4">
        <f>F_Udlaansgab[[#This Row],[Udlån (mia. kr.)]]/F_Udlaansgab[[#This Row],[BNP (mia. kr.)]]*100</f>
        <v>118.74686929034782</v>
      </c>
      <c r="E69" s="4">
        <v>114.19509064845285</v>
      </c>
      <c r="F69" s="4">
        <f>F_Udlaansgab[[#This Row],[Udlån/BNP (pct. af BNP)]]-F_Udlaansgab[[#This Row],[Trend]]</f>
        <v>4.5517786418949697</v>
      </c>
      <c r="G69" s="7">
        <f>2</f>
        <v>2</v>
      </c>
      <c r="H69" s="10"/>
    </row>
    <row r="70" spans="1:8" x14ac:dyDescent="0.25">
      <c r="A70" s="3">
        <v>31412</v>
      </c>
      <c r="B70" s="4">
        <v>827.29151459595346</v>
      </c>
      <c r="C70" s="4">
        <v>651.16691512943248</v>
      </c>
      <c r="D70" s="4">
        <f>F_Udlaansgab[[#This Row],[Udlån (mia. kr.)]]/F_Udlaansgab[[#This Row],[BNP (mia. kr.)]]*100</f>
        <v>127.04753502894303</v>
      </c>
      <c r="E70" s="4">
        <v>115.06157299819183</v>
      </c>
      <c r="F70" s="4">
        <f>F_Udlaansgab[[#This Row],[Udlån/BNP (pct. af BNP)]]-F_Udlaansgab[[#This Row],[Trend]]</f>
        <v>11.985962030751196</v>
      </c>
      <c r="G70" s="7">
        <f>2</f>
        <v>2</v>
      </c>
      <c r="H70" s="10"/>
    </row>
    <row r="71" spans="1:8" x14ac:dyDescent="0.25">
      <c r="A71" s="3">
        <v>31502</v>
      </c>
      <c r="B71" s="4">
        <v>863.76838103382624</v>
      </c>
      <c r="C71" s="4">
        <v>668.54839469430476</v>
      </c>
      <c r="D71" s="4">
        <f>F_Udlaansgab[[#This Row],[Udlån (mia. kr.)]]/F_Udlaansgab[[#This Row],[BNP (mia. kr.)]]*100</f>
        <v>129.20057663571032</v>
      </c>
      <c r="E71" s="4">
        <v>116.02691534751828</v>
      </c>
      <c r="F71" s="4">
        <f>F_Udlaansgab[[#This Row],[Udlån/BNP (pct. af BNP)]]-F_Udlaansgab[[#This Row],[Trend]]</f>
        <v>13.173661288192037</v>
      </c>
      <c r="G71" s="7">
        <f>2</f>
        <v>2</v>
      </c>
      <c r="H71" s="10"/>
    </row>
    <row r="72" spans="1:8" x14ac:dyDescent="0.25">
      <c r="A72" s="3">
        <v>31593</v>
      </c>
      <c r="B72" s="4">
        <v>916.25446030182161</v>
      </c>
      <c r="C72" s="4">
        <v>686.1721277146911</v>
      </c>
      <c r="D72" s="4">
        <f>F_Udlaansgab[[#This Row],[Udlån (mia. kr.)]]/F_Udlaansgab[[#This Row],[BNP (mia. kr.)]]*100</f>
        <v>133.53128512424774</v>
      </c>
      <c r="E72" s="4">
        <v>117.22704452851507</v>
      </c>
      <c r="F72" s="4">
        <f>F_Udlaansgab[[#This Row],[Udlån/BNP (pct. af BNP)]]-F_Udlaansgab[[#This Row],[Trend]]</f>
        <v>16.304240595732679</v>
      </c>
      <c r="G72" s="7">
        <f>2</f>
        <v>2</v>
      </c>
      <c r="H72" s="10"/>
    </row>
    <row r="73" spans="1:8" x14ac:dyDescent="0.25">
      <c r="A73" s="3">
        <v>31685</v>
      </c>
      <c r="B73" s="4">
        <v>941.43926413531017</v>
      </c>
      <c r="C73" s="4">
        <v>696.49065723115791</v>
      </c>
      <c r="D73" s="4">
        <f>F_Udlaansgab[[#This Row],[Udlån (mia. kr.)]]/F_Udlaansgab[[#This Row],[BNP (mia. kr.)]]*100</f>
        <v>135.16897238477335</v>
      </c>
      <c r="E73" s="4">
        <v>118.47501596168443</v>
      </c>
      <c r="F73" s="4">
        <f>F_Udlaansgab[[#This Row],[Udlån/BNP (pct. af BNP)]]-F_Udlaansgab[[#This Row],[Trend]]</f>
        <v>16.69395642308892</v>
      </c>
      <c r="G73" s="7">
        <f>2</f>
        <v>2</v>
      </c>
      <c r="H73" s="10"/>
    </row>
    <row r="74" spans="1:8" x14ac:dyDescent="0.25">
      <c r="A74" s="3">
        <v>31777</v>
      </c>
      <c r="B74" s="4">
        <v>990.49169667799106</v>
      </c>
      <c r="C74" s="4">
        <v>706.11715640175566</v>
      </c>
      <c r="D74" s="4">
        <f>F_Udlaansgab[[#This Row],[Udlån (mia. kr.)]]/F_Udlaansgab[[#This Row],[BNP (mia. kr.)]]*100</f>
        <v>140.27299686717092</v>
      </c>
      <c r="E74" s="4">
        <v>119.98948802537852</v>
      </c>
      <c r="F74" s="4">
        <f>F_Udlaansgab[[#This Row],[Udlån/BNP (pct. af BNP)]]-F_Udlaansgab[[#This Row],[Trend]]</f>
        <v>20.283508841792397</v>
      </c>
      <c r="G74" s="7">
        <f>2</f>
        <v>2</v>
      </c>
      <c r="H74" s="10"/>
    </row>
    <row r="75" spans="1:8" x14ac:dyDescent="0.25">
      <c r="A75" s="3">
        <v>31867</v>
      </c>
      <c r="B75" s="4">
        <v>1000.1407757530964</v>
      </c>
      <c r="C75" s="4">
        <v>710.96424112028058</v>
      </c>
      <c r="D75" s="4">
        <f>F_Udlaansgab[[#This Row],[Udlån (mia. kr.)]]/F_Udlaansgab[[#This Row],[BNP (mia. kr.)]]*100</f>
        <v>140.67385079412077</v>
      </c>
      <c r="E75" s="4">
        <v>121.45814675927345</v>
      </c>
      <c r="F75" s="4">
        <f>F_Udlaansgab[[#This Row],[Udlån/BNP (pct. af BNP)]]-F_Udlaansgab[[#This Row],[Trend]]</f>
        <v>19.21570403484732</v>
      </c>
      <c r="G75" s="7">
        <f>2</f>
        <v>2</v>
      </c>
      <c r="H75" s="10"/>
    </row>
    <row r="76" spans="1:8" x14ac:dyDescent="0.25">
      <c r="A76" s="3">
        <v>31958</v>
      </c>
      <c r="B76" s="4">
        <v>1037.2055542589515</v>
      </c>
      <c r="C76" s="4">
        <v>721.85313944114887</v>
      </c>
      <c r="D76" s="4">
        <f>F_Udlaansgab[[#This Row],[Udlån (mia. kr.)]]/F_Udlaansgab[[#This Row],[BNP (mia. kr.)]]*100</f>
        <v>143.68650596462672</v>
      </c>
      <c r="E76" s="4">
        <v>123.04727237227048</v>
      </c>
      <c r="F76" s="4">
        <f>F_Udlaansgab[[#This Row],[Udlån/BNP (pct. af BNP)]]-F_Udlaansgab[[#This Row],[Trend]]</f>
        <v>20.639233592356234</v>
      </c>
      <c r="G76" s="7">
        <f>2</f>
        <v>2</v>
      </c>
      <c r="H76" s="10"/>
    </row>
    <row r="77" spans="1:8" x14ac:dyDescent="0.25">
      <c r="A77" s="3">
        <v>32050</v>
      </c>
      <c r="B77" s="4">
        <v>1059.3866452287755</v>
      </c>
      <c r="C77" s="4">
        <v>729.61886634515372</v>
      </c>
      <c r="D77" s="4">
        <f>F_Udlaansgab[[#This Row],[Udlån (mia. kr.)]]/F_Udlaansgab[[#This Row],[BNP (mia. kr.)]]*100</f>
        <v>145.19726587327878</v>
      </c>
      <c r="E77" s="4">
        <v>124.65694412770546</v>
      </c>
      <c r="F77" s="4">
        <f>F_Udlaansgab[[#This Row],[Udlån/BNP (pct. af BNP)]]-F_Udlaansgab[[#This Row],[Trend]]</f>
        <v>20.540321745573323</v>
      </c>
      <c r="G77" s="7">
        <f>2</f>
        <v>2</v>
      </c>
      <c r="H77" s="10"/>
    </row>
    <row r="78" spans="1:8" x14ac:dyDescent="0.25">
      <c r="A78" s="3">
        <v>32142</v>
      </c>
      <c r="B78" s="4">
        <v>1113.5479244329013</v>
      </c>
      <c r="C78" s="4">
        <v>741.51589590099843</v>
      </c>
      <c r="D78" s="4">
        <f>F_Udlaansgab[[#This Row],[Udlån (mia. kr.)]]/F_Udlaansgab[[#This Row],[BNP (mia. kr.)]]*100</f>
        <v>150.17182107469935</v>
      </c>
      <c r="E78" s="4">
        <v>126.50003635660372</v>
      </c>
      <c r="F78" s="4">
        <f>F_Udlaansgab[[#This Row],[Udlån/BNP (pct. af BNP)]]-F_Udlaansgab[[#This Row],[Trend]]</f>
        <v>23.671784718095637</v>
      </c>
      <c r="G78" s="7">
        <f>2</f>
        <v>2</v>
      </c>
      <c r="H78" s="10"/>
    </row>
    <row r="79" spans="1:8" x14ac:dyDescent="0.25">
      <c r="A79" s="3">
        <v>32233</v>
      </c>
      <c r="B79" s="4">
        <v>1123.3888631270552</v>
      </c>
      <c r="C79" s="4">
        <v>754.11372281270587</v>
      </c>
      <c r="D79" s="4">
        <f>F_Udlaansgab[[#This Row],[Udlån (mia. kr.)]]/F_Udlaansgab[[#This Row],[BNP (mia. kr.)]]*100</f>
        <v>148.96809713752731</v>
      </c>
      <c r="E79" s="4">
        <v>128.18574929583167</v>
      </c>
      <c r="F79" s="4">
        <f>F_Udlaansgab[[#This Row],[Udlån/BNP (pct. af BNP)]]-F_Udlaansgab[[#This Row],[Trend]]</f>
        <v>20.782347841695639</v>
      </c>
      <c r="G79" s="7">
        <f>2</f>
        <v>2</v>
      </c>
      <c r="H79" s="10"/>
    </row>
    <row r="80" spans="1:8" x14ac:dyDescent="0.25">
      <c r="A80" s="3">
        <v>32324</v>
      </c>
      <c r="B80" s="4">
        <v>1147.1115931561824</v>
      </c>
      <c r="C80" s="4">
        <v>760.3442689107427</v>
      </c>
      <c r="D80" s="4">
        <f>F_Udlaansgab[[#This Row],[Udlån (mia. kr.)]]/F_Udlaansgab[[#This Row],[BNP (mia. kr.)]]*100</f>
        <v>150.86739521289698</v>
      </c>
      <c r="E80" s="4">
        <v>129.91057765025153</v>
      </c>
      <c r="F80" s="4">
        <f>F_Udlaansgab[[#This Row],[Udlån/BNP (pct. af BNP)]]-F_Udlaansgab[[#This Row],[Trend]]</f>
        <v>20.956817562645455</v>
      </c>
      <c r="G80" s="7">
        <f>2</f>
        <v>2</v>
      </c>
      <c r="H80" s="10"/>
    </row>
    <row r="81" spans="1:8" x14ac:dyDescent="0.25">
      <c r="A81" s="3">
        <v>32416</v>
      </c>
      <c r="B81" s="4">
        <v>1168.4676389326619</v>
      </c>
      <c r="C81" s="4">
        <v>768.23718878259331</v>
      </c>
      <c r="D81" s="4">
        <f>F_Udlaansgab[[#This Row],[Udlån (mia. kr.)]]/F_Udlaansgab[[#This Row],[BNP (mia. kr.)]]*100</f>
        <v>152.09725017143521</v>
      </c>
      <c r="E81" s="4">
        <v>131.63195611738476</v>
      </c>
      <c r="F81" s="4">
        <f>F_Udlaansgab[[#This Row],[Udlån/BNP (pct. af BNP)]]-F_Udlaansgab[[#This Row],[Trend]]</f>
        <v>20.465294054050446</v>
      </c>
      <c r="G81" s="7">
        <f>2</f>
        <v>2</v>
      </c>
      <c r="H81" s="10"/>
    </row>
    <row r="82" spans="1:8" x14ac:dyDescent="0.25">
      <c r="A82" s="3">
        <v>32508</v>
      </c>
      <c r="B82" s="4">
        <v>1214.9743258151548</v>
      </c>
      <c r="C82" s="4">
        <v>775.65023794075751</v>
      </c>
      <c r="D82" s="4">
        <f>F_Udlaansgab[[#This Row],[Udlån (mia. kr.)]]/F_Udlaansgab[[#This Row],[BNP (mia. kr.)]]*100</f>
        <v>156.63945762986432</v>
      </c>
      <c r="E82" s="4">
        <v>133.54899173466345</v>
      </c>
      <c r="F82" s="4">
        <f>F_Udlaansgab[[#This Row],[Udlån/BNP (pct. af BNP)]]-F_Udlaansgab[[#This Row],[Trend]]</f>
        <v>23.090465895200879</v>
      </c>
      <c r="G82" s="7">
        <f>2</f>
        <v>2</v>
      </c>
      <c r="H82" s="10"/>
    </row>
    <row r="83" spans="1:8" x14ac:dyDescent="0.25">
      <c r="A83" s="3">
        <v>32598</v>
      </c>
      <c r="B83" s="4">
        <v>1219.8546857726606</v>
      </c>
      <c r="C83" s="4">
        <v>787.51496244806651</v>
      </c>
      <c r="D83" s="4">
        <f>F_Udlaansgab[[#This Row],[Udlån (mia. kr.)]]/F_Udlaansgab[[#This Row],[BNP (mia. kr.)]]*100</f>
        <v>154.89923924500738</v>
      </c>
      <c r="E83" s="4">
        <v>135.27707430734179</v>
      </c>
      <c r="F83" s="4">
        <f>F_Udlaansgab[[#This Row],[Udlån/BNP (pct. af BNP)]]-F_Udlaansgab[[#This Row],[Trend]]</f>
        <v>19.622164937665588</v>
      </c>
      <c r="G83" s="7">
        <f>2</f>
        <v>2</v>
      </c>
      <c r="H83" s="10"/>
    </row>
    <row r="84" spans="1:8" x14ac:dyDescent="0.25">
      <c r="A84" s="3">
        <v>32689</v>
      </c>
      <c r="B84" s="4">
        <v>1242.9590858022839</v>
      </c>
      <c r="C84" s="4">
        <v>798.14314778349751</v>
      </c>
      <c r="D84" s="4">
        <f>F_Udlaansgab[[#This Row],[Udlån (mia. kr.)]]/F_Udlaansgab[[#This Row],[BNP (mia. kr.)]]*100</f>
        <v>155.73134834948758</v>
      </c>
      <c r="E84" s="4">
        <v>136.97725255860081</v>
      </c>
      <c r="F84" s="4">
        <f>F_Udlaansgab[[#This Row],[Udlån/BNP (pct. af BNP)]]-F_Udlaansgab[[#This Row],[Trend]]</f>
        <v>18.754095790886765</v>
      </c>
      <c r="G84" s="7">
        <f>2</f>
        <v>2</v>
      </c>
      <c r="H84" s="10"/>
    </row>
    <row r="85" spans="1:8" x14ac:dyDescent="0.25">
      <c r="A85" s="3">
        <v>32781</v>
      </c>
      <c r="B85" s="4">
        <v>1253.8105461226121</v>
      </c>
      <c r="C85" s="4">
        <v>808.62267762947363</v>
      </c>
      <c r="D85" s="4">
        <f>F_Udlaansgab[[#This Row],[Udlån (mia. kr.)]]/F_Udlaansgab[[#This Row],[BNP (mia. kr.)]]*100</f>
        <v>155.0550807946957</v>
      </c>
      <c r="E85" s="4">
        <v>138.5613881695111</v>
      </c>
      <c r="F85" s="4">
        <f>F_Udlaansgab[[#This Row],[Udlån/BNP (pct. af BNP)]]-F_Udlaansgab[[#This Row],[Trend]]</f>
        <v>16.493692625184593</v>
      </c>
      <c r="G85" s="7">
        <f>2</f>
        <v>2</v>
      </c>
      <c r="H85" s="10"/>
    </row>
    <row r="86" spans="1:8" x14ac:dyDescent="0.25">
      <c r="A86" s="3">
        <v>32873</v>
      </c>
      <c r="B86" s="4">
        <v>1296.3752254278302</v>
      </c>
      <c r="C86" s="4">
        <v>817.46633614093264</v>
      </c>
      <c r="D86" s="4">
        <f>F_Udlaansgab[[#This Row],[Udlån (mia. kr.)]]/F_Udlaansgab[[#This Row],[BNP (mia. kr.)]]*100</f>
        <v>158.58453958455519</v>
      </c>
      <c r="E86" s="4">
        <v>140.28145394949371</v>
      </c>
      <c r="F86" s="4">
        <f>F_Udlaansgab[[#This Row],[Udlån/BNP (pct. af BNP)]]-F_Udlaansgab[[#This Row],[Trend]]</f>
        <v>18.303085635061478</v>
      </c>
      <c r="G86" s="7">
        <f>2</f>
        <v>2</v>
      </c>
      <c r="H86" s="10"/>
    </row>
    <row r="87" spans="1:8" x14ac:dyDescent="0.25">
      <c r="A87" s="3">
        <v>32963</v>
      </c>
      <c r="B87" s="4">
        <v>1310.6115789043579</v>
      </c>
      <c r="C87" s="4">
        <v>826.6854707013083</v>
      </c>
      <c r="D87" s="4">
        <f>F_Udlaansgab[[#This Row],[Udlån (mia. kr.)]]/F_Udlaansgab[[#This Row],[BNP (mia. kr.)]]*100</f>
        <v>158.53811701716697</v>
      </c>
      <c r="E87" s="4">
        <v>141.92231642122957</v>
      </c>
      <c r="F87" s="4">
        <f>F_Udlaansgab[[#This Row],[Udlån/BNP (pct. af BNP)]]-F_Udlaansgab[[#This Row],[Trend]]</f>
        <v>16.615800595937401</v>
      </c>
      <c r="G87" s="7">
        <f>2</f>
        <v>2</v>
      </c>
      <c r="H87" s="10"/>
    </row>
    <row r="88" spans="1:8" x14ac:dyDescent="0.25">
      <c r="A88" s="3">
        <v>33054</v>
      </c>
      <c r="B88" s="4">
        <v>1316.2333667016042</v>
      </c>
      <c r="C88" s="4">
        <v>836.717860540267</v>
      </c>
      <c r="D88" s="4">
        <f>F_Udlaansgab[[#This Row],[Udlån (mia. kr.)]]/F_Udlaansgab[[#This Row],[BNP (mia. kr.)]]*100</f>
        <v>157.30910367465026</v>
      </c>
      <c r="E88" s="4">
        <v>143.41815007797777</v>
      </c>
      <c r="F88" s="4">
        <f>F_Udlaansgab[[#This Row],[Udlån/BNP (pct. af BNP)]]-F_Udlaansgab[[#This Row],[Trend]]</f>
        <v>13.890953596672489</v>
      </c>
      <c r="G88" s="7">
        <f>2</f>
        <v>2</v>
      </c>
      <c r="H88" s="10"/>
    </row>
    <row r="89" spans="1:8" x14ac:dyDescent="0.25">
      <c r="A89" s="3">
        <v>33146</v>
      </c>
      <c r="B89" s="4">
        <v>1328.3371848877389</v>
      </c>
      <c r="C89" s="4">
        <v>847.89319739264363</v>
      </c>
      <c r="D89" s="4">
        <f>F_Udlaansgab[[#This Row],[Udlån (mia. kr.)]]/F_Udlaansgab[[#This Row],[BNP (mia. kr.)]]*100</f>
        <v>156.66326713936479</v>
      </c>
      <c r="E89" s="4">
        <v>144.80840796525709</v>
      </c>
      <c r="F89" s="4">
        <f>F_Udlaansgab[[#This Row],[Udlån/BNP (pct. af BNP)]]-F_Udlaansgab[[#This Row],[Trend]]</f>
        <v>11.854859174107702</v>
      </c>
      <c r="G89" s="7">
        <f>2</f>
        <v>2</v>
      </c>
      <c r="H89" s="10"/>
    </row>
    <row r="90" spans="1:8" x14ac:dyDescent="0.25">
      <c r="A90" s="3">
        <v>33238</v>
      </c>
      <c r="B90" s="4">
        <v>1347.4079500295697</v>
      </c>
      <c r="C90" s="4">
        <v>855.59999999999991</v>
      </c>
      <c r="D90" s="4">
        <f>F_Udlaansgab[[#This Row],[Udlån (mia. kr.)]]/F_Udlaansgab[[#This Row],[BNP (mia. kr.)]]*100</f>
        <v>157.48106007825734</v>
      </c>
      <c r="E90" s="4">
        <v>146.18156140110273</v>
      </c>
      <c r="F90" s="4">
        <f>F_Udlaansgab[[#This Row],[Udlån/BNP (pct. af BNP)]]-F_Udlaansgab[[#This Row],[Trend]]</f>
        <v>11.299498677154617</v>
      </c>
      <c r="G90" s="7">
        <f>2</f>
        <v>2</v>
      </c>
      <c r="H90" s="10"/>
    </row>
    <row r="91" spans="1:8" x14ac:dyDescent="0.25">
      <c r="A91" s="3">
        <v>33328</v>
      </c>
      <c r="B91" s="4">
        <v>1377.7075161995022</v>
      </c>
      <c r="C91" s="4">
        <v>865.60000000000014</v>
      </c>
      <c r="D91" s="4">
        <f>F_Udlaansgab[[#This Row],[Udlån (mia. kr.)]]/F_Udlaansgab[[#This Row],[BNP (mia. kr.)]]*100</f>
        <v>159.16214373838977</v>
      </c>
      <c r="E91" s="4">
        <v>147.58770434092517</v>
      </c>
      <c r="F91" s="4">
        <f>F_Udlaansgab[[#This Row],[Udlån/BNP (pct. af BNP)]]-F_Udlaansgab[[#This Row],[Trend]]</f>
        <v>11.574439397464602</v>
      </c>
      <c r="G91" s="7">
        <f>2</f>
        <v>2</v>
      </c>
      <c r="H91" s="10"/>
    </row>
    <row r="92" spans="1:8" x14ac:dyDescent="0.25">
      <c r="A92" s="3">
        <v>33419</v>
      </c>
      <c r="B92" s="4">
        <v>1398.5051889023816</v>
      </c>
      <c r="C92" s="4">
        <v>873.6</v>
      </c>
      <c r="D92" s="4">
        <f>F_Udlaansgab[[#This Row],[Udlån (mia. kr.)]]/F_Udlaansgab[[#This Row],[BNP (mia. kr.)]]*100</f>
        <v>160.08530092747043</v>
      </c>
      <c r="E92" s="4">
        <v>148.98194337508542</v>
      </c>
      <c r="F92" s="4">
        <f>F_Udlaansgab[[#This Row],[Udlån/BNP (pct. af BNP)]]-F_Udlaansgab[[#This Row],[Trend]]</f>
        <v>11.103357552385006</v>
      </c>
      <c r="G92" s="7">
        <f>2</f>
        <v>2</v>
      </c>
      <c r="H92" s="10"/>
    </row>
    <row r="93" spans="1:8" x14ac:dyDescent="0.25">
      <c r="A93" s="3">
        <v>33511</v>
      </c>
      <c r="B93" s="4">
        <v>1384.1960463178762</v>
      </c>
      <c r="C93" s="4">
        <v>883.7</v>
      </c>
      <c r="D93" s="4">
        <f>F_Udlaansgab[[#This Row],[Udlån (mia. kr.)]]/F_Udlaansgab[[#This Row],[BNP (mia. kr.)]]*100</f>
        <v>156.63642031434605</v>
      </c>
      <c r="E93" s="4">
        <v>150.11497840587998</v>
      </c>
      <c r="F93" s="4">
        <f>F_Udlaansgab[[#This Row],[Udlån/BNP (pct. af BNP)]]-F_Udlaansgab[[#This Row],[Trend]]</f>
        <v>6.5214419084660733</v>
      </c>
      <c r="G93" s="7">
        <f>2</f>
        <v>2</v>
      </c>
      <c r="H93" s="10"/>
    </row>
    <row r="94" spans="1:8" x14ac:dyDescent="0.25">
      <c r="A94" s="3">
        <v>33603</v>
      </c>
      <c r="B94" s="4">
        <v>1402.7373834179361</v>
      </c>
      <c r="C94" s="4">
        <v>890.5</v>
      </c>
      <c r="D94" s="4">
        <f>F_Udlaansgab[[#This Row],[Udlån (mia. kr.)]]/F_Udlaansgab[[#This Row],[BNP (mia. kr.)]]*100</f>
        <v>157.52244620077892</v>
      </c>
      <c r="E94" s="4">
        <v>151.24295020129017</v>
      </c>
      <c r="F94" s="4">
        <f>F_Udlaansgab[[#This Row],[Udlån/BNP (pct. af BNP)]]-F_Udlaansgab[[#This Row],[Trend]]</f>
        <v>6.2794959994887449</v>
      </c>
      <c r="G94" s="7">
        <f>2</f>
        <v>2</v>
      </c>
      <c r="H94" s="10"/>
    </row>
    <row r="95" spans="1:8" x14ac:dyDescent="0.25">
      <c r="A95" s="3">
        <v>33694</v>
      </c>
      <c r="B95" s="4">
        <v>1394.6867674710902</v>
      </c>
      <c r="C95" s="4">
        <v>898.4</v>
      </c>
      <c r="D95" s="4">
        <f>F_Udlaansgab[[#This Row],[Udlån (mia. kr.)]]/F_Udlaansgab[[#This Row],[BNP (mia. kr.)]]*100</f>
        <v>155.24118070693348</v>
      </c>
      <c r="E95" s="4">
        <v>152.18628706084121</v>
      </c>
      <c r="F95" s="4">
        <f>F_Udlaansgab[[#This Row],[Udlån/BNP (pct. af BNP)]]-F_Udlaansgab[[#This Row],[Trend]]</f>
        <v>3.0548936460922675</v>
      </c>
      <c r="G95" s="7">
        <f>2</f>
        <v>2</v>
      </c>
      <c r="H95" s="10"/>
    </row>
    <row r="96" spans="1:8" x14ac:dyDescent="0.25">
      <c r="A96" s="3">
        <v>33785</v>
      </c>
      <c r="B96" s="4">
        <v>1386.6103717162127</v>
      </c>
      <c r="C96" s="4">
        <v>903.4</v>
      </c>
      <c r="D96" s="4">
        <f>F_Udlaansgab[[#This Row],[Udlån (mia. kr.)]]/F_Udlaansgab[[#This Row],[BNP (mia. kr.)]]*100</f>
        <v>153.48797561614046</v>
      </c>
      <c r="E96" s="4">
        <v>152.98140211792693</v>
      </c>
      <c r="F96" s="4">
        <f>F_Udlaansgab[[#This Row],[Udlån/BNP (pct. af BNP)]]-F_Udlaansgab[[#This Row],[Trend]]</f>
        <v>0.50657349821352682</v>
      </c>
      <c r="G96" s="7">
        <f>2</f>
        <v>2</v>
      </c>
      <c r="H96" s="10"/>
    </row>
    <row r="97" spans="1:8" x14ac:dyDescent="0.25">
      <c r="A97" s="3">
        <v>33877</v>
      </c>
      <c r="B97" s="4">
        <v>1366.4548439575933</v>
      </c>
      <c r="C97" s="4">
        <v>910.9</v>
      </c>
      <c r="D97" s="4">
        <f>F_Udlaansgab[[#This Row],[Udlån (mia. kr.)]]/F_Udlaansgab[[#This Row],[BNP (mia. kr.)]]*100</f>
        <v>150.01150993057342</v>
      </c>
      <c r="E97" s="4">
        <v>153.53633538278154</v>
      </c>
      <c r="F97" s="4">
        <f>F_Udlaansgab[[#This Row],[Udlån/BNP (pct. af BNP)]]-F_Udlaansgab[[#This Row],[Trend]]</f>
        <v>-3.5248254522081197</v>
      </c>
      <c r="G97" s="7">
        <f>2</f>
        <v>2</v>
      </c>
      <c r="H97" s="10"/>
    </row>
    <row r="98" spans="1:8" x14ac:dyDescent="0.25">
      <c r="A98" s="3">
        <v>33969</v>
      </c>
      <c r="B98" s="4">
        <v>1349.3989863582738</v>
      </c>
      <c r="C98" s="4">
        <v>923</v>
      </c>
      <c r="D98" s="4">
        <f>F_Udlaansgab[[#This Row],[Udlån (mia. kr.)]]/F_Udlaansgab[[#This Row],[BNP (mia. kr.)]]*100</f>
        <v>146.19707327825284</v>
      </c>
      <c r="E98" s="4">
        <v>153.84051549957985</v>
      </c>
      <c r="F98" s="4">
        <f>F_Udlaansgab[[#This Row],[Udlån/BNP (pct. af BNP)]]-F_Udlaansgab[[#This Row],[Trend]]</f>
        <v>-7.6434422213270068</v>
      </c>
      <c r="G98" s="7">
        <f>2</f>
        <v>2</v>
      </c>
      <c r="H98" s="10"/>
    </row>
    <row r="99" spans="1:8" x14ac:dyDescent="0.25">
      <c r="A99" s="3">
        <v>34059</v>
      </c>
      <c r="B99" s="4">
        <v>1327.6005003603377</v>
      </c>
      <c r="C99" s="4">
        <v>922.7</v>
      </c>
      <c r="D99" s="4">
        <f>F_Udlaansgab[[#This Row],[Udlån (mia. kr.)]]/F_Udlaansgab[[#This Row],[BNP (mia. kr.)]]*100</f>
        <v>143.88213941263007</v>
      </c>
      <c r="E99" s="4">
        <v>153.98688259036521</v>
      </c>
      <c r="F99" s="4">
        <f>F_Udlaansgab[[#This Row],[Udlån/BNP (pct. af BNP)]]-F_Udlaansgab[[#This Row],[Trend]]</f>
        <v>-10.104743177735145</v>
      </c>
      <c r="G99" s="7">
        <f>2</f>
        <v>2</v>
      </c>
      <c r="H99" s="10"/>
    </row>
    <row r="100" spans="1:8" x14ac:dyDescent="0.25">
      <c r="A100" s="3">
        <v>34150</v>
      </c>
      <c r="B100" s="4">
        <v>1322.3458250976103</v>
      </c>
      <c r="C100" s="4">
        <v>924.3</v>
      </c>
      <c r="D100" s="4">
        <f>F_Udlaansgab[[#This Row],[Udlån (mia. kr.)]]/F_Udlaansgab[[#This Row],[BNP (mia. kr.)]]*100</f>
        <v>143.06457049633349</v>
      </c>
      <c r="E100" s="4">
        <v>154.06488298282125</v>
      </c>
      <c r="F100" s="4">
        <f>F_Udlaansgab[[#This Row],[Udlån/BNP (pct. af BNP)]]-F_Udlaansgab[[#This Row],[Trend]]</f>
        <v>-11.000312486487758</v>
      </c>
      <c r="G100" s="7">
        <f>2</f>
        <v>2</v>
      </c>
      <c r="H100" s="10"/>
    </row>
    <row r="101" spans="1:8" x14ac:dyDescent="0.25">
      <c r="A101" s="3">
        <v>34242</v>
      </c>
      <c r="B101" s="4">
        <v>1315.2965958972695</v>
      </c>
      <c r="C101" s="4">
        <v>925</v>
      </c>
      <c r="D101" s="4">
        <f>F_Udlaansgab[[#This Row],[Udlån (mia. kr.)]]/F_Udlaansgab[[#This Row],[BNP (mia. kr.)]]*100</f>
        <v>142.19422658348859</v>
      </c>
      <c r="E101" s="4">
        <v>154.07414699759164</v>
      </c>
      <c r="F101" s="4">
        <f>F_Udlaansgab[[#This Row],[Udlån/BNP (pct. af BNP)]]-F_Udlaansgab[[#This Row],[Trend]]</f>
        <v>-11.879920414103054</v>
      </c>
      <c r="G101" s="7">
        <f>2</f>
        <v>2</v>
      </c>
      <c r="H101" s="10"/>
    </row>
    <row r="102" spans="1:8" x14ac:dyDescent="0.25">
      <c r="A102" s="3">
        <v>34334</v>
      </c>
      <c r="B102" s="4">
        <v>1308.080985109897</v>
      </c>
      <c r="C102" s="4">
        <v>928.5</v>
      </c>
      <c r="D102" s="4">
        <f>F_Udlaansgab[[#This Row],[Udlån (mia. kr.)]]/F_Udlaansgab[[#This Row],[BNP (mia. kr.)]]*100</f>
        <v>140.88109694236911</v>
      </c>
      <c r="E102" s="4">
        <v>153.99257446576979</v>
      </c>
      <c r="F102" s="4">
        <f>F_Udlaansgab[[#This Row],[Udlån/BNP (pct. af BNP)]]-F_Udlaansgab[[#This Row],[Trend]]</f>
        <v>-13.11147752340068</v>
      </c>
      <c r="G102" s="7">
        <f>2</f>
        <v>2</v>
      </c>
      <c r="H102" s="10"/>
    </row>
    <row r="103" spans="1:8" x14ac:dyDescent="0.25">
      <c r="A103" s="3">
        <v>34424</v>
      </c>
      <c r="B103" s="4">
        <v>1321.7108318092501</v>
      </c>
      <c r="C103" s="4">
        <v>939</v>
      </c>
      <c r="D103" s="4">
        <f>F_Udlaansgab[[#This Row],[Udlån (mia. kr.)]]/F_Udlaansgab[[#This Row],[BNP (mia. kr.)]]*100</f>
        <v>140.75727708298723</v>
      </c>
      <c r="E103" s="4">
        <v>153.88971596226691</v>
      </c>
      <c r="F103" s="4">
        <f>F_Udlaansgab[[#This Row],[Udlån/BNP (pct. af BNP)]]-F_Udlaansgab[[#This Row],[Trend]]</f>
        <v>-13.132438879279675</v>
      </c>
      <c r="G103" s="7">
        <f>2</f>
        <v>2</v>
      </c>
      <c r="H103" s="10"/>
    </row>
    <row r="104" spans="1:8" x14ac:dyDescent="0.25">
      <c r="A104" s="3">
        <v>34515</v>
      </c>
      <c r="B104" s="4">
        <v>1317.0783249368458</v>
      </c>
      <c r="C104" s="4">
        <v>958.69999999999993</v>
      </c>
      <c r="D104" s="4">
        <f>F_Udlaansgab[[#This Row],[Udlån (mia. kr.)]]/F_Udlaansgab[[#This Row],[BNP (mia. kr.)]]*100</f>
        <v>137.38169656168208</v>
      </c>
      <c r="E104" s="4">
        <v>153.58589103539796</v>
      </c>
      <c r="F104" s="4">
        <f>F_Udlaansgab[[#This Row],[Udlån/BNP (pct. af BNP)]]-F_Udlaansgab[[#This Row],[Trend]]</f>
        <v>-16.204194473715887</v>
      </c>
      <c r="G104" s="7">
        <f>2</f>
        <v>2</v>
      </c>
      <c r="H104" s="10"/>
    </row>
    <row r="105" spans="1:8" x14ac:dyDescent="0.25">
      <c r="A105" s="3">
        <v>34607</v>
      </c>
      <c r="B105" s="4">
        <v>1298.1797175709139</v>
      </c>
      <c r="C105" s="4">
        <v>973.7</v>
      </c>
      <c r="D105" s="4">
        <f>F_Udlaansgab[[#This Row],[Udlån (mia. kr.)]]/F_Udlaansgab[[#This Row],[BNP (mia. kr.)]]*100</f>
        <v>133.32440357100893</v>
      </c>
      <c r="E105" s="4">
        <v>153.05013899701083</v>
      </c>
      <c r="F105" s="4">
        <f>F_Udlaansgab[[#This Row],[Udlån/BNP (pct. af BNP)]]-F_Udlaansgab[[#This Row],[Trend]]</f>
        <v>-19.725735426001904</v>
      </c>
      <c r="G105" s="7">
        <f>2</f>
        <v>2</v>
      </c>
      <c r="H105" s="10"/>
    </row>
    <row r="106" spans="1:8" x14ac:dyDescent="0.25">
      <c r="A106" s="3">
        <v>34699</v>
      </c>
      <c r="B106" s="4">
        <v>1293.7359782267299</v>
      </c>
      <c r="C106" s="4">
        <v>993.3</v>
      </c>
      <c r="D106" s="4">
        <f>F_Udlaansgab[[#This Row],[Udlån (mia. kr.)]]/F_Udlaansgab[[#This Row],[BNP (mia. kr.)]]*100</f>
        <v>130.24624768214338</v>
      </c>
      <c r="E106" s="4">
        <v>152.34463390439541</v>
      </c>
      <c r="F106" s="4">
        <f>F_Udlaansgab[[#This Row],[Udlån/BNP (pct. af BNP)]]-F_Udlaansgab[[#This Row],[Trend]]</f>
        <v>-22.098386222252032</v>
      </c>
      <c r="G106" s="7">
        <f>2</f>
        <v>2</v>
      </c>
      <c r="H106" s="10"/>
    </row>
    <row r="107" spans="1:8" x14ac:dyDescent="0.25">
      <c r="A107" s="3">
        <v>34789</v>
      </c>
      <c r="B107" s="4">
        <v>1297.7294640954465</v>
      </c>
      <c r="C107" s="4">
        <v>1009.3</v>
      </c>
      <c r="D107" s="4">
        <f>F_Udlaansgab[[#This Row],[Udlån (mia. kr.)]]/F_Udlaansgab[[#This Row],[BNP (mia. kr.)]]*100</f>
        <v>128.57717864811718</v>
      </c>
      <c r="E107" s="4">
        <v>151.55336546334601</v>
      </c>
      <c r="F107" s="4">
        <f>F_Udlaansgab[[#This Row],[Udlån/BNP (pct. af BNP)]]-F_Udlaansgab[[#This Row],[Trend]]</f>
        <v>-22.976186815228829</v>
      </c>
      <c r="G107" s="7">
        <f>2</f>
        <v>2</v>
      </c>
      <c r="H107" s="10"/>
    </row>
    <row r="108" spans="1:8" x14ac:dyDescent="0.25">
      <c r="A108" s="3">
        <v>34880</v>
      </c>
      <c r="B108" s="4">
        <v>1306.043170686381</v>
      </c>
      <c r="C108" s="4">
        <v>1018.4000000000001</v>
      </c>
      <c r="D108" s="4">
        <f>F_Udlaansgab[[#This Row],[Udlån (mia. kr.)]]/F_Udlaansgab[[#This Row],[BNP (mia. kr.)]]*100</f>
        <v>128.24461613181273</v>
      </c>
      <c r="E108" s="4">
        <v>150.75362823886633</v>
      </c>
      <c r="F108" s="4">
        <f>F_Udlaansgab[[#This Row],[Udlån/BNP (pct. af BNP)]]-F_Udlaansgab[[#This Row],[Trend]]</f>
        <v>-22.509012107053593</v>
      </c>
      <c r="G108" s="7">
        <f>2</f>
        <v>2</v>
      </c>
      <c r="H108" s="10"/>
    </row>
    <row r="109" spans="1:8" x14ac:dyDescent="0.25">
      <c r="A109" s="3">
        <v>34972</v>
      </c>
      <c r="B109" s="4">
        <v>1311.3697984076607</v>
      </c>
      <c r="C109" s="4">
        <v>1028.4000000000001</v>
      </c>
      <c r="D109" s="4">
        <f>F_Udlaansgab[[#This Row],[Udlån (mia. kr.)]]/F_Udlaansgab[[#This Row],[BNP (mia. kr.)]]*100</f>
        <v>127.51553854605801</v>
      </c>
      <c r="E109" s="4">
        <v>149.92453914049867</v>
      </c>
      <c r="F109" s="4">
        <f>F_Udlaansgab[[#This Row],[Udlån/BNP (pct. af BNP)]]-F_Udlaansgab[[#This Row],[Trend]]</f>
        <v>-22.409000594440656</v>
      </c>
      <c r="G109" s="7">
        <f>2</f>
        <v>2</v>
      </c>
      <c r="H109" s="10"/>
    </row>
    <row r="110" spans="1:8" x14ac:dyDescent="0.25">
      <c r="A110" s="3">
        <v>35064</v>
      </c>
      <c r="B110" s="4">
        <v>1336.2208440126728</v>
      </c>
      <c r="C110" s="4">
        <v>1036.3999999999999</v>
      </c>
      <c r="D110" s="4">
        <f>F_Udlaansgab[[#This Row],[Udlån (mia. kr.)]]/F_Udlaansgab[[#This Row],[BNP (mia. kr.)]]*100</f>
        <v>128.92906638485846</v>
      </c>
      <c r="E110" s="4">
        <v>149.1859804716471</v>
      </c>
      <c r="F110" s="4">
        <f>F_Udlaansgab[[#This Row],[Udlån/BNP (pct. af BNP)]]-F_Udlaansgab[[#This Row],[Trend]]</f>
        <v>-20.25691408678864</v>
      </c>
      <c r="G110" s="7">
        <f>2</f>
        <v>2</v>
      </c>
      <c r="H110" s="10"/>
    </row>
    <row r="111" spans="1:8" x14ac:dyDescent="0.25">
      <c r="A111" s="3">
        <v>35155</v>
      </c>
      <c r="B111" s="4">
        <v>1359.6185096328818</v>
      </c>
      <c r="C111" s="4">
        <v>1042.8999999999999</v>
      </c>
      <c r="D111" s="4">
        <f>F_Udlaansgab[[#This Row],[Udlån (mia. kr.)]]/F_Udlaansgab[[#This Row],[BNP (mia. kr.)]]*100</f>
        <v>130.36902000507067</v>
      </c>
      <c r="E111" s="4">
        <v>148.53740655912216</v>
      </c>
      <c r="F111" s="4">
        <f>F_Udlaansgab[[#This Row],[Udlån/BNP (pct. af BNP)]]-F_Udlaansgab[[#This Row],[Trend]]</f>
        <v>-18.168386554051494</v>
      </c>
      <c r="G111" s="7">
        <f>2</f>
        <v>2</v>
      </c>
      <c r="H111" s="10"/>
    </row>
    <row r="112" spans="1:8" x14ac:dyDescent="0.25">
      <c r="A112" s="3">
        <v>35246</v>
      </c>
      <c r="B112" s="4">
        <v>1369.497720288218</v>
      </c>
      <c r="C112" s="4">
        <v>1056.6000000000001</v>
      </c>
      <c r="D112" s="4">
        <f>F_Udlaansgab[[#This Row],[Udlån (mia. kr.)]]/F_Udlaansgab[[#This Row],[BNP (mia. kr.)]]*100</f>
        <v>129.61364000456351</v>
      </c>
      <c r="E112" s="4">
        <v>147.85586464402726</v>
      </c>
      <c r="F112" s="4">
        <f>F_Udlaansgab[[#This Row],[Udlån/BNP (pct. af BNP)]]-F_Udlaansgab[[#This Row],[Trend]]</f>
        <v>-18.242224639463757</v>
      </c>
      <c r="G112" s="7">
        <f>2</f>
        <v>2</v>
      </c>
      <c r="H112" s="10"/>
    </row>
    <row r="113" spans="1:8" x14ac:dyDescent="0.25">
      <c r="A113" s="3">
        <v>35338</v>
      </c>
      <c r="B113" s="4">
        <v>1386.9139136261192</v>
      </c>
      <c r="C113" s="4">
        <v>1073.4000000000001</v>
      </c>
      <c r="D113" s="4">
        <f>F_Udlaansgab[[#This Row],[Udlån (mia. kr.)]]/F_Udlaansgab[[#This Row],[BNP (mia. kr.)]]*100</f>
        <v>129.20755670077503</v>
      </c>
      <c r="E113" s="4">
        <v>147.16221695516498</v>
      </c>
      <c r="F113" s="4">
        <f>F_Udlaansgab[[#This Row],[Udlån/BNP (pct. af BNP)]]-F_Udlaansgab[[#This Row],[Trend]]</f>
        <v>-17.95466025438995</v>
      </c>
      <c r="G113" s="7">
        <f>2</f>
        <v>2</v>
      </c>
      <c r="H113" s="10"/>
    </row>
    <row r="114" spans="1:8" x14ac:dyDescent="0.25">
      <c r="A114" s="3">
        <v>35430</v>
      </c>
      <c r="B114" s="4">
        <v>1397.714477675665</v>
      </c>
      <c r="C114" s="4">
        <v>1088.0999999999999</v>
      </c>
      <c r="D114" s="4">
        <f>F_Udlaansgab[[#This Row],[Udlån (mia. kr.)]]/F_Udlaansgab[[#This Row],[BNP (mia. kr.)]]*100</f>
        <v>128.45459770937094</v>
      </c>
      <c r="E114" s="4">
        <v>146.43840145910468</v>
      </c>
      <c r="F114" s="4">
        <f>F_Udlaansgab[[#This Row],[Udlån/BNP (pct. af BNP)]]-F_Udlaansgab[[#This Row],[Trend]]</f>
        <v>-17.983803749733738</v>
      </c>
      <c r="G114" s="7">
        <f>2</f>
        <v>2</v>
      </c>
      <c r="H114" s="10"/>
    </row>
    <row r="115" spans="1:8" x14ac:dyDescent="0.25">
      <c r="A115" s="3">
        <v>35520</v>
      </c>
      <c r="B115" s="4">
        <v>1423.8321183207295</v>
      </c>
      <c r="C115" s="4">
        <v>1101.1999999999998</v>
      </c>
      <c r="D115" s="4">
        <f>F_Udlaansgab[[#This Row],[Udlån (mia. kr.)]]/F_Udlaansgab[[#This Row],[BNP (mia. kr.)]]*100</f>
        <v>129.29823086821011</v>
      </c>
      <c r="E115" s="4">
        <v>145.77373856879331</v>
      </c>
      <c r="F115" s="4">
        <f>F_Udlaansgab[[#This Row],[Udlån/BNP (pct. af BNP)]]-F_Udlaansgab[[#This Row],[Trend]]</f>
        <v>-16.475507700583194</v>
      </c>
      <c r="G115" s="7">
        <f>2</f>
        <v>2</v>
      </c>
      <c r="H115" s="10"/>
    </row>
    <row r="116" spans="1:8" x14ac:dyDescent="0.25">
      <c r="A116" s="3">
        <v>35611</v>
      </c>
      <c r="B116" s="4">
        <v>1450.1401573807927</v>
      </c>
      <c r="C116" s="4">
        <v>1117.8</v>
      </c>
      <c r="D116" s="4">
        <f>F_Udlaansgab[[#This Row],[Udlån (mia. kr.)]]/F_Udlaansgab[[#This Row],[BNP (mia. kr.)]]*100</f>
        <v>129.73162975315736</v>
      </c>
      <c r="E116" s="4">
        <v>145.14460285830916</v>
      </c>
      <c r="F116" s="4">
        <f>F_Udlaansgab[[#This Row],[Udlån/BNP (pct. af BNP)]]-F_Udlaansgab[[#This Row],[Trend]]</f>
        <v>-15.412973105151792</v>
      </c>
      <c r="G116" s="7">
        <f>2</f>
        <v>2</v>
      </c>
      <c r="H116" s="10"/>
    </row>
    <row r="117" spans="1:8" x14ac:dyDescent="0.25">
      <c r="A117" s="3">
        <v>35703</v>
      </c>
      <c r="B117" s="4">
        <v>1479.7811895600501</v>
      </c>
      <c r="C117" s="4">
        <v>1130</v>
      </c>
      <c r="D117" s="4">
        <f>F_Udlaansgab[[#This Row],[Udlån (mia. kr.)]]/F_Udlaansgab[[#This Row],[BNP (mia. kr.)]]*100</f>
        <v>130.95408757168585</v>
      </c>
      <c r="E117" s="4">
        <v>144.5938957021225</v>
      </c>
      <c r="F117" s="4">
        <f>F_Udlaansgab[[#This Row],[Udlån/BNP (pct. af BNP)]]-F_Udlaansgab[[#This Row],[Trend]]</f>
        <v>-13.639808130436649</v>
      </c>
      <c r="G117" s="7">
        <f>2</f>
        <v>2</v>
      </c>
      <c r="H117" s="10"/>
    </row>
    <row r="118" spans="1:8" x14ac:dyDescent="0.25">
      <c r="A118" s="3">
        <v>35795</v>
      </c>
      <c r="B118" s="4">
        <v>1504.2395598816488</v>
      </c>
      <c r="C118" s="4">
        <v>1146.0999999999999</v>
      </c>
      <c r="D118" s="4">
        <f>F_Udlaansgab[[#This Row],[Udlån (mia. kr.)]]/F_Udlaansgab[[#This Row],[BNP (mia. kr.)]]*100</f>
        <v>131.24854374676283</v>
      </c>
      <c r="E118" s="4">
        <v>144.06896411254189</v>
      </c>
      <c r="F118" s="4">
        <f>F_Udlaansgab[[#This Row],[Udlån/BNP (pct. af BNP)]]-F_Udlaansgab[[#This Row],[Trend]]</f>
        <v>-12.820420365779057</v>
      </c>
      <c r="G118" s="7">
        <f>2</f>
        <v>2</v>
      </c>
      <c r="H118" s="10"/>
    </row>
    <row r="119" spans="1:8" x14ac:dyDescent="0.25">
      <c r="A119" s="3">
        <v>35885</v>
      </c>
      <c r="B119" s="4">
        <v>1545.1661264527238</v>
      </c>
      <c r="C119" s="4">
        <v>1160.5999999999999</v>
      </c>
      <c r="D119" s="4">
        <f>F_Udlaansgab[[#This Row],[Udlån (mia. kr.)]]/F_Udlaansgab[[#This Row],[BNP (mia. kr.)]]*100</f>
        <v>133.13511342863379</v>
      </c>
      <c r="E119" s="4">
        <v>143.65693549423759</v>
      </c>
      <c r="F119" s="4">
        <f>F_Udlaansgab[[#This Row],[Udlån/BNP (pct. af BNP)]]-F_Udlaansgab[[#This Row],[Trend]]</f>
        <v>-10.5218220656038</v>
      </c>
      <c r="G119" s="7">
        <f>2</f>
        <v>2</v>
      </c>
      <c r="H119" s="10"/>
    </row>
    <row r="120" spans="1:8" x14ac:dyDescent="0.25">
      <c r="A120" s="3">
        <v>35976</v>
      </c>
      <c r="B120" s="4">
        <v>1586.2538678213127</v>
      </c>
      <c r="C120" s="4">
        <v>1163.1000000000001</v>
      </c>
      <c r="D120" s="4">
        <f>F_Udlaansgab[[#This Row],[Udlån (mia. kr.)]]/F_Udlaansgab[[#This Row],[BNP (mia. kr.)]]*100</f>
        <v>136.38155513896589</v>
      </c>
      <c r="E120" s="4">
        <v>143.42961166697572</v>
      </c>
      <c r="F120" s="4">
        <f>F_Udlaansgab[[#This Row],[Udlån/BNP (pct. af BNP)]]-F_Udlaansgab[[#This Row],[Trend]]</f>
        <v>-7.0480565280098233</v>
      </c>
      <c r="G120" s="7">
        <f>2</f>
        <v>2</v>
      </c>
      <c r="H120" s="10"/>
    </row>
    <row r="121" spans="1:8" x14ac:dyDescent="0.25">
      <c r="A121" s="3">
        <v>36068</v>
      </c>
      <c r="B121" s="4">
        <v>1623.6161801506455</v>
      </c>
      <c r="C121" s="4">
        <v>1175.0999999999999</v>
      </c>
      <c r="D121" s="4">
        <f>F_Udlaansgab[[#This Row],[Udlån (mia. kr.)]]/F_Udlaansgab[[#This Row],[BNP (mia. kr.)]]*100</f>
        <v>138.16834143057147</v>
      </c>
      <c r="E121" s="4">
        <v>143.30201865301089</v>
      </c>
      <c r="F121" s="4">
        <f>F_Udlaansgab[[#This Row],[Udlån/BNP (pct. af BNP)]]-F_Udlaansgab[[#This Row],[Trend]]</f>
        <v>-5.1336772224394167</v>
      </c>
      <c r="G121" s="7">
        <f>2</f>
        <v>2</v>
      </c>
      <c r="H121" s="10"/>
    </row>
    <row r="122" spans="1:8" x14ac:dyDescent="0.25">
      <c r="A122" s="3">
        <v>36160</v>
      </c>
      <c r="B122" s="4">
        <v>1647.8588052995788</v>
      </c>
      <c r="C122" s="4">
        <v>1186</v>
      </c>
      <c r="D122" s="4">
        <f>F_Udlaansgab[[#This Row],[Udlån (mia. kr.)]]/F_Udlaansgab[[#This Row],[BNP (mia. kr.)]]*100</f>
        <v>138.94256368461879</v>
      </c>
      <c r="E122" s="4">
        <v>143.21605057458103</v>
      </c>
      <c r="F122" s="4">
        <f>F_Udlaansgab[[#This Row],[Udlån/BNP (pct. af BNP)]]-F_Udlaansgab[[#This Row],[Trend]]</f>
        <v>-4.2734868899622427</v>
      </c>
      <c r="G122" s="7">
        <f>2</f>
        <v>2</v>
      </c>
      <c r="H122" s="10"/>
    </row>
    <row r="123" spans="1:8" x14ac:dyDescent="0.25">
      <c r="A123" s="3">
        <v>36250</v>
      </c>
      <c r="B123" s="4">
        <v>1700.0327570796992</v>
      </c>
      <c r="C123" s="4">
        <v>1193.9000000000001</v>
      </c>
      <c r="D123" s="4">
        <f>F_Udlaansgab[[#This Row],[Udlån (mia. kr.)]]/F_Udlaansgab[[#This Row],[BNP (mia. kr.)]]*100</f>
        <v>142.39322866904257</v>
      </c>
      <c r="E123" s="4">
        <v>143.31739102017644</v>
      </c>
      <c r="F123" s="4">
        <f>F_Udlaansgab[[#This Row],[Udlån/BNP (pct. af BNP)]]-F_Udlaansgab[[#This Row],[Trend]]</f>
        <v>-0.92416235113387302</v>
      </c>
      <c r="G123" s="7">
        <f>2</f>
        <v>2</v>
      </c>
      <c r="H123" s="10"/>
    </row>
    <row r="124" spans="1:8" x14ac:dyDescent="0.25">
      <c r="A124" s="3">
        <v>36341</v>
      </c>
      <c r="B124" s="4">
        <v>1736.0955254604478</v>
      </c>
      <c r="C124" s="4">
        <v>1209.5999999999999</v>
      </c>
      <c r="D124" s="4">
        <f>F_Udlaansgab[[#This Row],[Udlån (mia. kr.)]]/F_Udlaansgab[[#This Row],[BNP (mia. kr.)]]*100</f>
        <v>143.52641579534128</v>
      </c>
      <c r="E124" s="4">
        <v>143.47385813293866</v>
      </c>
      <c r="F124" s="4">
        <f>F_Udlaansgab[[#This Row],[Udlån/BNP (pct. af BNP)]]-F_Udlaansgab[[#This Row],[Trend]]</f>
        <v>5.2557662402620053E-2</v>
      </c>
      <c r="G124" s="7">
        <f>2</f>
        <v>2</v>
      </c>
      <c r="H124" s="10"/>
    </row>
    <row r="125" spans="1:8" x14ac:dyDescent="0.25">
      <c r="A125" s="3">
        <v>36433</v>
      </c>
      <c r="B125" s="4">
        <v>1740.7342970352131</v>
      </c>
      <c r="C125" s="4">
        <v>1222.4000000000001</v>
      </c>
      <c r="D125" s="4">
        <f>F_Udlaansgab[[#This Row],[Udlån (mia. kr.)]]/F_Udlaansgab[[#This Row],[BNP (mia. kr.)]]*100</f>
        <v>142.40300204803771</v>
      </c>
      <c r="E125" s="4">
        <v>143.56029254607174</v>
      </c>
      <c r="F125" s="4">
        <f>F_Udlaansgab[[#This Row],[Udlån/BNP (pct. af BNP)]]-F_Udlaansgab[[#This Row],[Trend]]</f>
        <v>-1.1572904980340297</v>
      </c>
      <c r="G125" s="7">
        <f>2</f>
        <v>2</v>
      </c>
      <c r="H125" s="10"/>
    </row>
    <row r="126" spans="1:8" x14ac:dyDescent="0.25">
      <c r="A126" s="3">
        <v>36525</v>
      </c>
      <c r="B126" s="4">
        <v>1784.9349526700908</v>
      </c>
      <c r="C126" s="4">
        <v>1241.5</v>
      </c>
      <c r="D126" s="4">
        <f>F_Udlaansgab[[#This Row],[Udlån (mia. kr.)]]/F_Udlaansgab[[#This Row],[BNP (mia. kr.)]]*100</f>
        <v>143.77244886589534</v>
      </c>
      <c r="E126" s="4">
        <v>143.7152312463333</v>
      </c>
      <c r="F126" s="4">
        <f>F_Udlaansgab[[#This Row],[Udlån/BNP (pct. af BNP)]]-F_Udlaansgab[[#This Row],[Trend]]</f>
        <v>5.7217619562038635E-2</v>
      </c>
      <c r="G126" s="7">
        <f>2</f>
        <v>2</v>
      </c>
      <c r="H126" s="10"/>
    </row>
    <row r="127" spans="1:8" x14ac:dyDescent="0.25">
      <c r="A127" s="3">
        <v>36616</v>
      </c>
      <c r="B127" s="4">
        <v>1883.9642219750392</v>
      </c>
      <c r="C127" s="4">
        <v>1262.0999999999999</v>
      </c>
      <c r="D127" s="4">
        <f>F_Udlaansgab[[#This Row],[Udlån (mia. kr.)]]/F_Udlaansgab[[#This Row],[BNP (mia. kr.)]]*100</f>
        <v>149.27218302630848</v>
      </c>
      <c r="E127" s="4">
        <v>144.1629604058798</v>
      </c>
      <c r="F127" s="4">
        <f>F_Udlaansgab[[#This Row],[Udlån/BNP (pct. af BNP)]]-F_Udlaansgab[[#This Row],[Trend]]</f>
        <v>5.1092226204286817</v>
      </c>
      <c r="G127" s="7">
        <f>2</f>
        <v>2</v>
      </c>
      <c r="H127" s="10"/>
    </row>
    <row r="128" spans="1:8" x14ac:dyDescent="0.25">
      <c r="A128" s="3">
        <v>36707</v>
      </c>
      <c r="B128" s="4">
        <v>1886.4897326036512</v>
      </c>
      <c r="C128" s="4">
        <v>1282.5</v>
      </c>
      <c r="D128" s="4">
        <f>F_Udlaansgab[[#This Row],[Udlån (mia. kr.)]]/F_Udlaansgab[[#This Row],[BNP (mia. kr.)]]*100</f>
        <v>147.09471599248744</v>
      </c>
      <c r="E128" s="4">
        <v>144.47476287901611</v>
      </c>
      <c r="F128" s="4">
        <f>F_Udlaansgab[[#This Row],[Udlån/BNP (pct. af BNP)]]-F_Udlaansgab[[#This Row],[Trend]]</f>
        <v>2.6199531134713254</v>
      </c>
      <c r="G128" s="7">
        <f>2</f>
        <v>2</v>
      </c>
      <c r="H128" s="10"/>
    </row>
    <row r="129" spans="1:8" x14ac:dyDescent="0.25">
      <c r="A129" s="3">
        <v>36799</v>
      </c>
      <c r="B129" s="4">
        <v>1974.663470844745</v>
      </c>
      <c r="C129" s="4">
        <v>1303.3</v>
      </c>
      <c r="D129" s="4">
        <f>F_Udlaansgab[[#This Row],[Udlån (mia. kr.)]]/F_Udlaansgab[[#This Row],[BNP (mia. kr.)]]*100</f>
        <v>151.51258120499847</v>
      </c>
      <c r="E129" s="4">
        <v>145.01539358532625</v>
      </c>
      <c r="F129" s="4">
        <f>F_Udlaansgab[[#This Row],[Udlån/BNP (pct. af BNP)]]-F_Udlaansgab[[#This Row],[Trend]]</f>
        <v>6.4971876196722178</v>
      </c>
      <c r="G129" s="7">
        <f>2</f>
        <v>2</v>
      </c>
      <c r="H129" s="10"/>
    </row>
    <row r="130" spans="1:8" x14ac:dyDescent="0.25">
      <c r="A130" s="3">
        <v>36891</v>
      </c>
      <c r="B130" s="4">
        <v>1995.8727444097271</v>
      </c>
      <c r="C130" s="4">
        <v>1326.8999999999999</v>
      </c>
      <c r="D130" s="4">
        <f>F_Udlaansgab[[#This Row],[Udlån (mia. kr.)]]/F_Udlaansgab[[#This Row],[BNP (mia. kr.)]]*100</f>
        <v>150.41621406358635</v>
      </c>
      <c r="E130" s="4">
        <v>145.47636552229039</v>
      </c>
      <c r="F130" s="4">
        <f>F_Udlaansgab[[#This Row],[Udlån/BNP (pct. af BNP)]]-F_Udlaansgab[[#This Row],[Trend]]</f>
        <v>4.9398485412959587</v>
      </c>
      <c r="G130" s="7">
        <f>2</f>
        <v>2</v>
      </c>
      <c r="H130" s="10"/>
    </row>
    <row r="131" spans="1:8" x14ac:dyDescent="0.25">
      <c r="A131" s="3">
        <v>36981</v>
      </c>
      <c r="B131" s="4">
        <v>2029.2634097384494</v>
      </c>
      <c r="C131" s="4">
        <v>1339.5</v>
      </c>
      <c r="D131" s="4">
        <f>F_Udlaansgab[[#This Row],[Udlån (mia. kr.)]]/F_Udlaansgab[[#This Row],[BNP (mia. kr.)]]*100</f>
        <v>151.49409553851805</v>
      </c>
      <c r="E131" s="4">
        <v>145.97868744912259</v>
      </c>
      <c r="F131" s="4">
        <f>F_Udlaansgab[[#This Row],[Udlån/BNP (pct. af BNP)]]-F_Udlaansgab[[#This Row],[Trend]]</f>
        <v>5.5154080893954642</v>
      </c>
      <c r="G131" s="7">
        <f>2</f>
        <v>2</v>
      </c>
      <c r="H131" s="10"/>
    </row>
    <row r="132" spans="1:8" x14ac:dyDescent="0.25">
      <c r="A132" s="3">
        <v>37072</v>
      </c>
      <c r="B132" s="4">
        <v>2078.0724007002177</v>
      </c>
      <c r="C132" s="4">
        <v>1351.1999999999998</v>
      </c>
      <c r="D132" s="4">
        <f>F_Udlaansgab[[#This Row],[Udlån (mia. kr.)]]/F_Udlaansgab[[#This Row],[BNP (mia. kr.)]]*100</f>
        <v>153.79458264507238</v>
      </c>
      <c r="E132" s="4">
        <v>146.58790614193708</v>
      </c>
      <c r="F132" s="4">
        <f>F_Udlaansgab[[#This Row],[Udlån/BNP (pct. af BNP)]]-F_Udlaansgab[[#This Row],[Trend]]</f>
        <v>7.2066765031352986</v>
      </c>
      <c r="G132" s="7">
        <f>2</f>
        <v>2</v>
      </c>
      <c r="H132" s="10"/>
    </row>
    <row r="133" spans="1:8" x14ac:dyDescent="0.25">
      <c r="A133" s="3">
        <v>37164</v>
      </c>
      <c r="B133" s="4">
        <v>2129.3303906867977</v>
      </c>
      <c r="C133" s="4">
        <v>1364.3000000000002</v>
      </c>
      <c r="D133" s="4">
        <f>F_Udlaansgab[[#This Row],[Udlån (mia. kr.)]]/F_Udlaansgab[[#This Row],[BNP (mia. kr.)]]*100</f>
        <v>156.07493884679303</v>
      </c>
      <c r="E133" s="4">
        <v>147.29966504722623</v>
      </c>
      <c r="F133" s="4">
        <f>F_Udlaansgab[[#This Row],[Udlån/BNP (pct. af BNP)]]-F_Udlaansgab[[#This Row],[Trend]]</f>
        <v>8.7752737995668042</v>
      </c>
      <c r="G133" s="7">
        <f>2</f>
        <v>2</v>
      </c>
      <c r="H133" s="10"/>
    </row>
    <row r="134" spans="1:8" x14ac:dyDescent="0.25">
      <c r="A134" s="3">
        <v>37256</v>
      </c>
      <c r="B134" s="4">
        <v>2199.2438493371483</v>
      </c>
      <c r="C134" s="4">
        <v>1371.6</v>
      </c>
      <c r="D134" s="4">
        <f>F_Udlaansgab[[#This Row],[Udlån (mia. kr.)]]/F_Udlaansgab[[#This Row],[BNP (mia. kr.)]]*100</f>
        <v>160.34148799483438</v>
      </c>
      <c r="E134" s="4">
        <v>148.2194754923195</v>
      </c>
      <c r="F134" s="4">
        <f>F_Udlaansgab[[#This Row],[Udlån/BNP (pct. af BNP)]]-F_Udlaansgab[[#This Row],[Trend]]</f>
        <v>12.122012502514877</v>
      </c>
      <c r="G134" s="7">
        <f>2</f>
        <v>2</v>
      </c>
      <c r="H134" s="10"/>
    </row>
    <row r="135" spans="1:8" x14ac:dyDescent="0.25">
      <c r="A135" s="3">
        <v>37346</v>
      </c>
      <c r="B135" s="4">
        <v>2205.0436343058036</v>
      </c>
      <c r="C135" s="4">
        <v>1379.8999999999999</v>
      </c>
      <c r="D135" s="4">
        <f>F_Udlaansgab[[#This Row],[Udlån (mia. kr.)]]/F_Udlaansgab[[#This Row],[BNP (mia. kr.)]]*100</f>
        <v>159.79735011999446</v>
      </c>
      <c r="E135" s="4">
        <v>149.07779250510106</v>
      </c>
      <c r="F135" s="4">
        <f>F_Udlaansgab[[#This Row],[Udlån/BNP (pct. af BNP)]]-F_Udlaansgab[[#This Row],[Trend]]</f>
        <v>10.719557614893404</v>
      </c>
      <c r="G135" s="7">
        <f>2</f>
        <v>2</v>
      </c>
      <c r="H135" s="10"/>
    </row>
    <row r="136" spans="1:8" x14ac:dyDescent="0.25">
      <c r="A136" s="3">
        <v>37437</v>
      </c>
      <c r="B136" s="4">
        <v>2217.2121235091922</v>
      </c>
      <c r="C136" s="4">
        <v>1392.8</v>
      </c>
      <c r="D136" s="4">
        <f>F_Udlaansgab[[#This Row],[Udlån (mia. kr.)]]/F_Udlaansgab[[#This Row],[BNP (mia. kr.)]]*100</f>
        <v>159.19099106183171</v>
      </c>
      <c r="E136" s="4">
        <v>149.87242825775323</v>
      </c>
      <c r="F136" s="4">
        <f>F_Udlaansgab[[#This Row],[Udlån/BNP (pct. af BNP)]]-F_Udlaansgab[[#This Row],[Trend]]</f>
        <v>9.318562804078482</v>
      </c>
      <c r="G136" s="7">
        <f>2</f>
        <v>2</v>
      </c>
      <c r="H136" s="10"/>
    </row>
    <row r="137" spans="1:8" x14ac:dyDescent="0.25">
      <c r="A137" s="3">
        <v>37529</v>
      </c>
      <c r="B137" s="4">
        <v>2264.834203430923</v>
      </c>
      <c r="C137" s="4">
        <v>1402.3</v>
      </c>
      <c r="D137" s="4">
        <f>F_Udlaansgab[[#This Row],[Udlån (mia. kr.)]]/F_Udlaansgab[[#This Row],[BNP (mia. kr.)]]*100</f>
        <v>161.50853622127383</v>
      </c>
      <c r="E137" s="4">
        <v>150.76474425664165</v>
      </c>
      <c r="F137" s="4">
        <f>F_Udlaansgab[[#This Row],[Udlån/BNP (pct. af BNP)]]-F_Udlaansgab[[#This Row],[Trend]]</f>
        <v>10.74379196463218</v>
      </c>
      <c r="G137" s="7">
        <f>2</f>
        <v>2</v>
      </c>
      <c r="H137" s="10"/>
    </row>
    <row r="138" spans="1:8" x14ac:dyDescent="0.25">
      <c r="A138" s="3">
        <v>37621</v>
      </c>
      <c r="B138" s="4">
        <v>2265.5935414911787</v>
      </c>
      <c r="C138" s="4">
        <v>1410.1999999999998</v>
      </c>
      <c r="D138" s="4">
        <f>F_Udlaansgab[[#This Row],[Udlån (mia. kr.)]]/F_Udlaansgab[[#This Row],[BNP (mia. kr.)]]*100</f>
        <v>160.65760470083526</v>
      </c>
      <c r="E138" s="4">
        <v>151.5781821015274</v>
      </c>
      <c r="F138" s="4">
        <f>F_Udlaansgab[[#This Row],[Udlån/BNP (pct. af BNP)]]-F_Udlaansgab[[#This Row],[Trend]]</f>
        <v>9.0794225993078612</v>
      </c>
      <c r="G138" s="7">
        <f>2</f>
        <v>2</v>
      </c>
      <c r="H138" s="10"/>
    </row>
    <row r="139" spans="1:8" x14ac:dyDescent="0.25">
      <c r="A139" s="3">
        <v>37711</v>
      </c>
      <c r="B139" s="4">
        <v>2342.3362735414535</v>
      </c>
      <c r="C139" s="4">
        <v>1419.7</v>
      </c>
      <c r="D139" s="4">
        <f>F_Udlaansgab[[#This Row],[Udlån (mia. kr.)]]/F_Udlaansgab[[#This Row],[BNP (mia. kr.)]]*100</f>
        <v>164.98811534418917</v>
      </c>
      <c r="E139" s="4">
        <v>152.59807335027</v>
      </c>
      <c r="F139" s="4">
        <f>F_Udlaansgab[[#This Row],[Udlån/BNP (pct. af BNP)]]-F_Udlaansgab[[#This Row],[Trend]]</f>
        <v>12.390041993919169</v>
      </c>
      <c r="G139" s="7">
        <f>2</f>
        <v>2</v>
      </c>
      <c r="H139" s="10"/>
    </row>
    <row r="140" spans="1:8" x14ac:dyDescent="0.25">
      <c r="A140" s="3">
        <v>37802</v>
      </c>
      <c r="B140" s="4">
        <v>2379.5430646675204</v>
      </c>
      <c r="C140" s="4">
        <v>1421.5</v>
      </c>
      <c r="D140" s="4">
        <f>F_Udlaansgab[[#This Row],[Udlån (mia. kr.)]]/F_Udlaansgab[[#This Row],[BNP (mia. kr.)]]*100</f>
        <v>167.39662783450723</v>
      </c>
      <c r="E140" s="4">
        <v>153.7130282366617</v>
      </c>
      <c r="F140" s="4">
        <f>F_Udlaansgab[[#This Row],[Udlån/BNP (pct. af BNP)]]-F_Udlaansgab[[#This Row],[Trend]]</f>
        <v>13.683599597845529</v>
      </c>
      <c r="G140" s="7">
        <f>2</f>
        <v>2</v>
      </c>
      <c r="H140" s="10"/>
    </row>
    <row r="141" spans="1:8" x14ac:dyDescent="0.25">
      <c r="A141" s="3">
        <v>37894</v>
      </c>
      <c r="B141" s="4">
        <v>2415.7067129621764</v>
      </c>
      <c r="C141" s="4">
        <v>1426.1</v>
      </c>
      <c r="D141" s="4">
        <f>F_Udlaansgab[[#This Row],[Udlån (mia. kr.)]]/F_Udlaansgab[[#This Row],[BNP (mia. kr.)]]*100</f>
        <v>169.39251896516211</v>
      </c>
      <c r="E141" s="4">
        <v>154.89725566790949</v>
      </c>
      <c r="F141" s="4">
        <f>F_Udlaansgab[[#This Row],[Udlån/BNP (pct. af BNP)]]-F_Udlaansgab[[#This Row],[Trend]]</f>
        <v>14.49526329725262</v>
      </c>
      <c r="G141" s="7">
        <f>2</f>
        <v>2</v>
      </c>
      <c r="H141" s="10"/>
    </row>
    <row r="142" spans="1:8" x14ac:dyDescent="0.25">
      <c r="A142" s="3">
        <v>37986</v>
      </c>
      <c r="B142" s="4">
        <v>2419.2153949534631</v>
      </c>
      <c r="C142" s="4">
        <v>1436.8000000000002</v>
      </c>
      <c r="D142" s="4">
        <f>F_Udlaansgab[[#This Row],[Udlån (mia. kr.)]]/F_Udlaansgab[[#This Row],[BNP (mia. kr.)]]*100</f>
        <v>168.37523628573655</v>
      </c>
      <c r="E142" s="4">
        <v>155.98331350563012</v>
      </c>
      <c r="F142" s="4">
        <f>F_Udlaansgab[[#This Row],[Udlån/BNP (pct. af BNP)]]-F_Udlaansgab[[#This Row],[Trend]]</f>
        <v>12.391922780106427</v>
      </c>
      <c r="G142" s="7">
        <f>2</f>
        <v>2</v>
      </c>
      <c r="H142" s="10"/>
    </row>
    <row r="143" spans="1:8" x14ac:dyDescent="0.25">
      <c r="A143" s="3">
        <v>38077</v>
      </c>
      <c r="B143" s="4">
        <v>2520.0781159961812</v>
      </c>
      <c r="C143" s="4">
        <v>1450.1</v>
      </c>
      <c r="D143" s="4">
        <f>F_Udlaansgab[[#This Row],[Udlån (mia. kr.)]]/F_Udlaansgab[[#This Row],[BNP (mia. kr.)]]*100</f>
        <v>173.78650548211718</v>
      </c>
      <c r="E143" s="4">
        <v>157.32515439918276</v>
      </c>
      <c r="F143" s="4">
        <f>F_Udlaansgab[[#This Row],[Udlån/BNP (pct. af BNP)]]-F_Udlaansgab[[#This Row],[Trend]]</f>
        <v>16.461351082934414</v>
      </c>
      <c r="G143" s="7">
        <f>2</f>
        <v>2</v>
      </c>
      <c r="H143" s="10"/>
    </row>
    <row r="144" spans="1:8" x14ac:dyDescent="0.25">
      <c r="A144" s="3">
        <v>38168</v>
      </c>
      <c r="B144" s="4">
        <v>2568.3403444264213</v>
      </c>
      <c r="C144" s="4">
        <v>1468.6000000000001</v>
      </c>
      <c r="D144" s="4">
        <f>F_Udlaansgab[[#This Row],[Udlån (mia. kr.)]]/F_Udlaansgab[[#This Row],[BNP (mia. kr.)]]*100</f>
        <v>174.88358602930828</v>
      </c>
      <c r="E144" s="4">
        <v>158.67894335362718</v>
      </c>
      <c r="F144" s="4">
        <f>F_Udlaansgab[[#This Row],[Udlån/BNP (pct. af BNP)]]-F_Udlaansgab[[#This Row],[Trend]]</f>
        <v>16.2046426756811</v>
      </c>
      <c r="G144" s="7">
        <f>2</f>
        <v>2</v>
      </c>
      <c r="H144" s="10"/>
    </row>
    <row r="145" spans="1:8" x14ac:dyDescent="0.25">
      <c r="A145" s="3">
        <v>38260</v>
      </c>
      <c r="B145" s="4">
        <v>2631.518622003864</v>
      </c>
      <c r="C145" s="4">
        <v>1487.2</v>
      </c>
      <c r="D145" s="4">
        <f>F_Udlaansgab[[#This Row],[Udlån (mia. kr.)]]/F_Udlaansgab[[#This Row],[BNP (mia. kr.)]]*100</f>
        <v>176.94450121058796</v>
      </c>
      <c r="E145" s="4">
        <v>160.09638006969848</v>
      </c>
      <c r="F145" s="4">
        <f>F_Udlaansgab[[#This Row],[Udlån/BNP (pct. af BNP)]]-F_Udlaansgab[[#This Row],[Trend]]</f>
        <v>16.848121140889475</v>
      </c>
      <c r="G145" s="7">
        <f>2</f>
        <v>2</v>
      </c>
      <c r="H145" s="10"/>
    </row>
    <row r="146" spans="1:8" x14ac:dyDescent="0.25">
      <c r="A146" s="3">
        <v>38352</v>
      </c>
      <c r="B146" s="4">
        <v>2704.1216622779284</v>
      </c>
      <c r="C146" s="4">
        <v>1506.1000000000001</v>
      </c>
      <c r="D146" s="4">
        <f>F_Udlaansgab[[#This Row],[Udlån (mia. kr.)]]/F_Udlaansgab[[#This Row],[BNP (mia. kr.)]]*100</f>
        <v>179.5446293259364</v>
      </c>
      <c r="E146" s="4">
        <v>161.60448207181616</v>
      </c>
      <c r="F146" s="4">
        <f>F_Udlaansgab[[#This Row],[Udlån/BNP (pct. af BNP)]]-F_Udlaansgab[[#This Row],[Trend]]</f>
        <v>17.940147254120234</v>
      </c>
      <c r="G146" s="7">
        <f>2</f>
        <v>2</v>
      </c>
      <c r="H146" s="10"/>
    </row>
    <row r="147" spans="1:8" x14ac:dyDescent="0.25">
      <c r="A147" s="3">
        <v>38442</v>
      </c>
      <c r="B147" s="4">
        <v>2819.950061674348</v>
      </c>
      <c r="C147" s="4">
        <v>1518.2</v>
      </c>
      <c r="D147" s="4">
        <f>F_Udlaansgab[[#This Row],[Udlån (mia. kr.)]]/F_Udlaansgab[[#This Row],[BNP (mia. kr.)]]*100</f>
        <v>185.74298917628428</v>
      </c>
      <c r="E147" s="4">
        <v>163.39688944332397</v>
      </c>
      <c r="F147" s="4">
        <f>F_Udlaansgab[[#This Row],[Udlån/BNP (pct. af BNP)]]-F_Udlaansgab[[#This Row],[Trend]]</f>
        <v>22.346099732960312</v>
      </c>
      <c r="G147" s="7">
        <f>2</f>
        <v>2</v>
      </c>
      <c r="H147" s="10"/>
    </row>
    <row r="148" spans="1:8" x14ac:dyDescent="0.25">
      <c r="A148" s="3">
        <v>38533</v>
      </c>
      <c r="B148" s="4">
        <v>2926.8024892912786</v>
      </c>
      <c r="C148" s="4">
        <v>1544</v>
      </c>
      <c r="D148" s="4">
        <f>F_Udlaansgab[[#This Row],[Udlån (mia. kr.)]]/F_Udlaansgab[[#This Row],[BNP (mia. kr.)]]*100</f>
        <v>189.5597467157564</v>
      </c>
      <c r="E148" s="4">
        <v>165.33448832928499</v>
      </c>
      <c r="F148" s="4">
        <f>F_Udlaansgab[[#This Row],[Udlån/BNP (pct. af BNP)]]-F_Udlaansgab[[#This Row],[Trend]]</f>
        <v>24.22525838647141</v>
      </c>
      <c r="G148" s="7">
        <f>2</f>
        <v>2</v>
      </c>
      <c r="H148" s="10"/>
    </row>
    <row r="149" spans="1:8" x14ac:dyDescent="0.25">
      <c r="A149" s="3">
        <v>38625</v>
      </c>
      <c r="B149" s="4">
        <v>3016.8064712822807</v>
      </c>
      <c r="C149" s="4">
        <v>1566.6000000000001</v>
      </c>
      <c r="D149" s="4">
        <f>F_Udlaansgab[[#This Row],[Udlån (mia. kr.)]]/F_Udlaansgab[[#This Row],[BNP (mia. kr.)]]*100</f>
        <v>192.57030966949321</v>
      </c>
      <c r="E149" s="4">
        <v>167.36810459619466</v>
      </c>
      <c r="F149" s="4">
        <f>F_Udlaansgab[[#This Row],[Udlån/BNP (pct. af BNP)]]-F_Udlaansgab[[#This Row],[Trend]]</f>
        <v>25.202205073298558</v>
      </c>
      <c r="G149" s="7">
        <f>2</f>
        <v>2</v>
      </c>
      <c r="H149" s="10"/>
    </row>
    <row r="150" spans="1:8" x14ac:dyDescent="0.25">
      <c r="A150" s="3">
        <v>38717</v>
      </c>
      <c r="B150" s="4">
        <v>3149.6172197402675</v>
      </c>
      <c r="C150" s="4">
        <v>1586.1</v>
      </c>
      <c r="D150" s="4">
        <f>F_Udlaansgab[[#This Row],[Udlån (mia. kr.)]]/F_Udlaansgab[[#This Row],[BNP (mia. kr.)]]*100</f>
        <v>198.57620703236037</v>
      </c>
      <c r="E150" s="4">
        <v>169.65791161275456</v>
      </c>
      <c r="F150" s="4">
        <f>F_Udlaansgab[[#This Row],[Udlån/BNP (pct. af BNP)]]-F_Udlaansgab[[#This Row],[Trend]]</f>
        <v>28.918295419605812</v>
      </c>
      <c r="G150" s="7">
        <f>2</f>
        <v>2</v>
      </c>
      <c r="H150" s="10"/>
    </row>
    <row r="151" spans="1:8" x14ac:dyDescent="0.25">
      <c r="A151" s="3">
        <v>38807</v>
      </c>
      <c r="B151" s="4">
        <v>3297.8987848250063</v>
      </c>
      <c r="C151" s="4">
        <v>1613</v>
      </c>
      <c r="D151" s="4">
        <f>F_Udlaansgab[[#This Row],[Udlån (mia. kr.)]]/F_Udlaansgab[[#This Row],[BNP (mia. kr.)]]*100</f>
        <v>204.45745721171767</v>
      </c>
      <c r="E151" s="4">
        <v>172.18878615968302</v>
      </c>
      <c r="F151" s="4">
        <f>F_Udlaansgab[[#This Row],[Udlån/BNP (pct. af BNP)]]-F_Udlaansgab[[#This Row],[Trend]]</f>
        <v>32.268671052034648</v>
      </c>
      <c r="G151" s="7">
        <f>2</f>
        <v>2</v>
      </c>
      <c r="H151" s="10"/>
    </row>
    <row r="152" spans="1:8" x14ac:dyDescent="0.25">
      <c r="A152" s="3">
        <v>38898</v>
      </c>
      <c r="B152" s="4">
        <v>3448.4352893592049</v>
      </c>
      <c r="C152" s="4">
        <v>1639.4</v>
      </c>
      <c r="D152" s="4">
        <f>F_Udlaansgab[[#This Row],[Udlån (mia. kr.)]]/F_Udlaansgab[[#This Row],[BNP (mia. kr.)]]*100</f>
        <v>210.34740083928293</v>
      </c>
      <c r="E152" s="4">
        <v>174.9531660131683</v>
      </c>
      <c r="F152" s="4">
        <f>F_Udlaansgab[[#This Row],[Udlån/BNP (pct. af BNP)]]-F_Udlaansgab[[#This Row],[Trend]]</f>
        <v>35.394234826114626</v>
      </c>
      <c r="G152" s="7">
        <f>2</f>
        <v>2</v>
      </c>
      <c r="H152" s="10"/>
    </row>
    <row r="153" spans="1:8" x14ac:dyDescent="0.25">
      <c r="A153" s="3">
        <v>38990</v>
      </c>
      <c r="B153" s="4">
        <v>3581.3497206713869</v>
      </c>
      <c r="C153" s="4">
        <v>1665.1</v>
      </c>
      <c r="D153" s="4">
        <f>F_Udlaansgab[[#This Row],[Udlån (mia. kr.)]]/F_Udlaansgab[[#This Row],[BNP (mia. kr.)]]*100</f>
        <v>215.08316141201053</v>
      </c>
      <c r="E153" s="4">
        <v>177.87991570697002</v>
      </c>
      <c r="F153" s="4">
        <f>F_Udlaansgab[[#This Row],[Udlån/BNP (pct. af BNP)]]-F_Udlaansgab[[#This Row],[Trend]]</f>
        <v>37.203245705040501</v>
      </c>
      <c r="G153" s="7">
        <f>2</f>
        <v>2</v>
      </c>
      <c r="H153" s="10"/>
    </row>
    <row r="154" spans="1:8" x14ac:dyDescent="0.25">
      <c r="A154" s="3">
        <v>39082</v>
      </c>
      <c r="B154" s="4">
        <v>3713.1839805664604</v>
      </c>
      <c r="C154" s="4">
        <v>1682.3</v>
      </c>
      <c r="D154" s="4">
        <f>F_Udlaansgab[[#This Row],[Udlån (mia. kr.)]]/F_Udlaansgab[[#This Row],[BNP (mia. kr.)]]*100</f>
        <v>220.72067886622247</v>
      </c>
      <c r="E154" s="4">
        <v>181.01227966512315</v>
      </c>
      <c r="F154" s="4">
        <f>F_Udlaansgab[[#This Row],[Udlån/BNP (pct. af BNP)]]-F_Udlaansgab[[#This Row],[Trend]]</f>
        <v>39.708399201099326</v>
      </c>
      <c r="G154" s="7">
        <f>2</f>
        <v>2</v>
      </c>
      <c r="H154" s="10"/>
    </row>
    <row r="155" spans="1:8" x14ac:dyDescent="0.25">
      <c r="A155" s="3">
        <v>39172</v>
      </c>
      <c r="B155" s="4">
        <v>3785.0738800309919</v>
      </c>
      <c r="C155" s="4">
        <v>1698.8000000000002</v>
      </c>
      <c r="D155" s="4">
        <f>F_Udlaansgab[[#This Row],[Udlån (mia. kr.)]]/F_Udlaansgab[[#This Row],[BNP (mia. kr.)]]*100</f>
        <v>222.80868142400467</v>
      </c>
      <c r="E155" s="4">
        <v>184.14860635679779</v>
      </c>
      <c r="F155" s="4">
        <f>F_Udlaansgab[[#This Row],[Udlån/BNP (pct. af BNP)]]-F_Udlaansgab[[#This Row],[Trend]]</f>
        <v>38.66007506720689</v>
      </c>
      <c r="G155" s="7">
        <f>2</f>
        <v>2</v>
      </c>
      <c r="H155" s="10"/>
    </row>
    <row r="156" spans="1:8" x14ac:dyDescent="0.25">
      <c r="A156" s="3">
        <v>39263</v>
      </c>
      <c r="B156" s="4">
        <v>3835.9885326875747</v>
      </c>
      <c r="C156" s="4">
        <v>1703.1000000000001</v>
      </c>
      <c r="D156" s="4">
        <f>F_Udlaansgab[[#This Row],[Udlån (mia. kr.)]]/F_Udlaansgab[[#This Row],[BNP (mia. kr.)]]*100</f>
        <v>225.23566042437756</v>
      </c>
      <c r="E156" s="4">
        <v>187.30561233261969</v>
      </c>
      <c r="F156" s="4">
        <f>F_Udlaansgab[[#This Row],[Udlån/BNP (pct. af BNP)]]-F_Udlaansgab[[#This Row],[Trend]]</f>
        <v>37.930048091757868</v>
      </c>
      <c r="G156" s="7">
        <f>2</f>
        <v>2</v>
      </c>
      <c r="H156" s="10"/>
    </row>
    <row r="157" spans="1:8" x14ac:dyDescent="0.25">
      <c r="A157" s="3">
        <v>39355</v>
      </c>
      <c r="B157" s="4">
        <v>3918.7229946841344</v>
      </c>
      <c r="C157" s="4">
        <v>1714.3</v>
      </c>
      <c r="D157" s="4">
        <f>F_Udlaansgab[[#This Row],[Udlån (mia. kr.)]]/F_Udlaansgab[[#This Row],[BNP (mia. kr.)]]*100</f>
        <v>228.59026977099307</v>
      </c>
      <c r="E157" s="4">
        <v>190.53180314960741</v>
      </c>
      <c r="F157" s="4">
        <f>F_Udlaansgab[[#This Row],[Udlån/BNP (pct. af BNP)]]-F_Udlaansgab[[#This Row],[Trend]]</f>
        <v>38.058466621385662</v>
      </c>
      <c r="G157" s="7">
        <f>2</f>
        <v>2</v>
      </c>
      <c r="H157" s="10"/>
    </row>
    <row r="158" spans="1:8" x14ac:dyDescent="0.25">
      <c r="A158" s="3">
        <v>39447</v>
      </c>
      <c r="B158" s="4">
        <v>4064.9113630952934</v>
      </c>
      <c r="C158" s="4">
        <v>1738.9</v>
      </c>
      <c r="D158" s="4">
        <f>F_Udlaansgab[[#This Row],[Udlån (mia. kr.)]]/F_Udlaansgab[[#This Row],[BNP (mia. kr.)]]*100</f>
        <v>233.7633770254352</v>
      </c>
      <c r="E158" s="4">
        <v>193.92310248778162</v>
      </c>
      <c r="F158" s="4">
        <f>F_Udlaansgab[[#This Row],[Udlån/BNP (pct. af BNP)]]-F_Udlaansgab[[#This Row],[Trend]]</f>
        <v>39.840274537653585</v>
      </c>
      <c r="G158" s="7">
        <f>2</f>
        <v>2</v>
      </c>
      <c r="H158" s="10"/>
    </row>
    <row r="159" spans="1:8" x14ac:dyDescent="0.25">
      <c r="A159" s="3">
        <v>39538</v>
      </c>
      <c r="B159" s="4">
        <v>4153.6053012501279</v>
      </c>
      <c r="C159" s="4">
        <v>1755.6</v>
      </c>
      <c r="D159" s="4">
        <f>F_Udlaansgab[[#This Row],[Udlån (mia. kr.)]]/F_Udlaansgab[[#This Row],[BNP (mia. kr.)]]*100</f>
        <v>236.59178065904123</v>
      </c>
      <c r="E159" s="4">
        <v>197.34489958321882</v>
      </c>
      <c r="F159" s="4">
        <f>F_Udlaansgab[[#This Row],[Udlån/BNP (pct. af BNP)]]-F_Udlaansgab[[#This Row],[Trend]]</f>
        <v>39.246881075822415</v>
      </c>
      <c r="G159" s="7">
        <f>2</f>
        <v>2</v>
      </c>
      <c r="H159" s="10"/>
    </row>
    <row r="160" spans="1:8" x14ac:dyDescent="0.25">
      <c r="A160" s="3">
        <v>39629</v>
      </c>
      <c r="B160" s="4">
        <v>4234.6142440019457</v>
      </c>
      <c r="C160" s="4">
        <v>1780.5</v>
      </c>
      <c r="D160" s="4">
        <f>F_Udlaansgab[[#This Row],[Udlån (mia. kr.)]]/F_Udlaansgab[[#This Row],[BNP (mia. kr.)]]*100</f>
        <v>237.83286964346792</v>
      </c>
      <c r="E160" s="4">
        <v>200.70774500179334</v>
      </c>
      <c r="F160" s="4">
        <f>F_Udlaansgab[[#This Row],[Udlån/BNP (pct. af BNP)]]-F_Udlaansgab[[#This Row],[Trend]]</f>
        <v>37.125124641674574</v>
      </c>
      <c r="G160" s="7">
        <f>2</f>
        <v>2</v>
      </c>
      <c r="H160" s="10"/>
    </row>
    <row r="161" spans="1:8" x14ac:dyDescent="0.25">
      <c r="A161" s="3">
        <v>39721</v>
      </c>
      <c r="B161" s="4">
        <v>4298.4364835004108</v>
      </c>
      <c r="C161" s="4">
        <v>1802.1</v>
      </c>
      <c r="D161" s="4">
        <f>F_Udlaansgab[[#This Row],[Udlån (mia. kr.)]]/F_Udlaansgab[[#This Row],[BNP (mia. kr.)]]*100</f>
        <v>238.52374915378783</v>
      </c>
      <c r="E161" s="4">
        <v>203.98148848171897</v>
      </c>
      <c r="F161" s="4">
        <f>F_Udlaansgab[[#This Row],[Udlån/BNP (pct. af BNP)]]-F_Udlaansgab[[#This Row],[Trend]]</f>
        <v>34.542260672068863</v>
      </c>
      <c r="G161" s="7">
        <f>2</f>
        <v>2</v>
      </c>
      <c r="H161" s="10"/>
    </row>
    <row r="162" spans="1:8" x14ac:dyDescent="0.25">
      <c r="A162" s="3">
        <v>39813</v>
      </c>
      <c r="B162" s="4">
        <v>4329.5924207098778</v>
      </c>
      <c r="C162" s="4">
        <v>1801.5</v>
      </c>
      <c r="D162" s="4">
        <f>F_Udlaansgab[[#This Row],[Udlån (mia. kr.)]]/F_Udlaansgab[[#This Row],[BNP (mia. kr.)]]*100</f>
        <v>240.33263506577174</v>
      </c>
      <c r="E162" s="4">
        <v>207.22820993415374</v>
      </c>
      <c r="F162" s="4">
        <f>F_Udlaansgab[[#This Row],[Udlån/BNP (pct. af BNP)]]-F_Udlaansgab[[#This Row],[Trend]]</f>
        <v>33.104425131618001</v>
      </c>
      <c r="G162" s="7">
        <f>2</f>
        <v>2</v>
      </c>
      <c r="H162" s="10"/>
    </row>
    <row r="163" spans="1:8" x14ac:dyDescent="0.25">
      <c r="A163" s="3">
        <v>39903</v>
      </c>
      <c r="B163" s="4">
        <v>4392.264064355455</v>
      </c>
      <c r="C163" s="4">
        <v>1789.5</v>
      </c>
      <c r="D163" s="4">
        <f>F_Udlaansgab[[#This Row],[Udlån (mia. kr.)]]/F_Udlaansgab[[#This Row],[BNP (mia. kr.)]]*100</f>
        <v>245.44644114867032</v>
      </c>
      <c r="E163" s="4">
        <v>210.62802348504371</v>
      </c>
      <c r="F163" s="4">
        <f>F_Udlaansgab[[#This Row],[Udlån/BNP (pct. af BNP)]]-F_Udlaansgab[[#This Row],[Trend]]</f>
        <v>34.818417663626605</v>
      </c>
      <c r="G163" s="7">
        <f>2</f>
        <v>2</v>
      </c>
      <c r="H163" s="10"/>
    </row>
    <row r="164" spans="1:8" x14ac:dyDescent="0.25">
      <c r="A164" s="3">
        <v>39994</v>
      </c>
      <c r="B164" s="4">
        <v>4383.7490082036802</v>
      </c>
      <c r="C164" s="4">
        <v>1759.4</v>
      </c>
      <c r="D164" s="4">
        <f>F_Udlaansgab[[#This Row],[Udlån (mia. kr.)]]/F_Udlaansgab[[#This Row],[BNP (mia. kr.)]]*100</f>
        <v>249.16158964440606</v>
      </c>
      <c r="E164" s="4">
        <v>214.09864784095058</v>
      </c>
      <c r="F164" s="4">
        <f>F_Udlaansgab[[#This Row],[Udlån/BNP (pct. af BNP)]]-F_Udlaansgab[[#This Row],[Trend]]</f>
        <v>35.062941803455487</v>
      </c>
      <c r="G164" s="7">
        <f>2</f>
        <v>2</v>
      </c>
      <c r="H164" s="10"/>
    </row>
    <row r="165" spans="1:8" x14ac:dyDescent="0.25">
      <c r="A165" s="3">
        <v>40086</v>
      </c>
      <c r="B165" s="4">
        <v>4439.3383826003765</v>
      </c>
      <c r="C165" s="4">
        <v>1734.3</v>
      </c>
      <c r="D165" s="4">
        <f>F_Udlaansgab[[#This Row],[Udlån (mia. kr.)]]/F_Udlaansgab[[#This Row],[BNP (mia. kr.)]]*100</f>
        <v>255.97292178979279</v>
      </c>
      <c r="E165" s="4">
        <v>217.80600315594066</v>
      </c>
      <c r="F165" s="4">
        <f>F_Udlaansgab[[#This Row],[Udlån/BNP (pct. af BNP)]]-F_Udlaansgab[[#This Row],[Trend]]</f>
        <v>38.166918633852134</v>
      </c>
      <c r="G165" s="7">
        <f>2</f>
        <v>2</v>
      </c>
      <c r="H165" s="10"/>
    </row>
    <row r="166" spans="1:8" x14ac:dyDescent="0.25">
      <c r="A166" s="3">
        <v>40178</v>
      </c>
      <c r="B166" s="4">
        <v>4486.6410937313058</v>
      </c>
      <c r="C166" s="4">
        <v>1722.1000000000001</v>
      </c>
      <c r="D166" s="4">
        <f>F_Udlaansgab[[#This Row],[Udlån (mia. kr.)]]/F_Udlaansgab[[#This Row],[BNP (mia. kr.)]]*100</f>
        <v>260.53313360033133</v>
      </c>
      <c r="E166" s="4">
        <v>221.61872419806403</v>
      </c>
      <c r="F166" s="4">
        <f>F_Udlaansgab[[#This Row],[Udlån/BNP (pct. af BNP)]]-F_Udlaansgab[[#This Row],[Trend]]</f>
        <v>38.914409402267296</v>
      </c>
      <c r="G166" s="7">
        <f>2</f>
        <v>2</v>
      </c>
      <c r="H166" s="10"/>
    </row>
    <row r="167" spans="1:8" x14ac:dyDescent="0.25">
      <c r="A167" s="3">
        <v>40268</v>
      </c>
      <c r="B167" s="4">
        <v>4531.987573458724</v>
      </c>
      <c r="C167" s="4">
        <v>1731.8</v>
      </c>
      <c r="D167" s="4">
        <f>F_Udlaansgab[[#This Row],[Udlån (mia. kr.)]]/F_Udlaansgab[[#This Row],[BNP (mia. kr.)]]*100</f>
        <v>261.69231859676199</v>
      </c>
      <c r="E167" s="4">
        <v>225.34609294408193</v>
      </c>
      <c r="F167" s="4">
        <f>F_Udlaansgab[[#This Row],[Udlån/BNP (pct. af BNP)]]-F_Udlaansgab[[#This Row],[Trend]]</f>
        <v>36.346225652680062</v>
      </c>
      <c r="G167" s="7">
        <f>2</f>
        <v>2</v>
      </c>
      <c r="H167" s="10"/>
    </row>
    <row r="168" spans="1:8" x14ac:dyDescent="0.25">
      <c r="A168" s="3">
        <v>40359</v>
      </c>
      <c r="B168" s="4">
        <v>4535.8539622192584</v>
      </c>
      <c r="C168" s="4">
        <v>1759.8000000000002</v>
      </c>
      <c r="D168" s="4">
        <f>F_Udlaansgab[[#This Row],[Udlån (mia. kr.)]]/F_Udlaansgab[[#This Row],[BNP (mia. kr.)]]*100</f>
        <v>257.7482647016285</v>
      </c>
      <c r="E168" s="4">
        <v>228.7095941826164</v>
      </c>
      <c r="F168" s="4">
        <f>F_Udlaansgab[[#This Row],[Udlån/BNP (pct. af BNP)]]-F_Udlaansgab[[#This Row],[Trend]]</f>
        <v>29.038670519012101</v>
      </c>
      <c r="G168" s="7">
        <f>2</f>
        <v>2</v>
      </c>
      <c r="H168" s="10"/>
    </row>
    <row r="169" spans="1:8" x14ac:dyDescent="0.25">
      <c r="A169" s="3">
        <v>40451</v>
      </c>
      <c r="B169" s="4">
        <v>4522.3730566560971</v>
      </c>
      <c r="C169" s="4">
        <v>1786.3999999999999</v>
      </c>
      <c r="D169" s="4">
        <f>F_Udlaansgab[[#This Row],[Udlån (mia. kr.)]]/F_Udlaansgab[[#This Row],[BNP (mia. kr.)]]*100</f>
        <v>253.15567939185496</v>
      </c>
      <c r="E169" s="4">
        <v>231.68241947480453</v>
      </c>
      <c r="F169" s="4">
        <f>F_Udlaansgab[[#This Row],[Udlån/BNP (pct. af BNP)]]-F_Udlaansgab[[#This Row],[Trend]]</f>
        <v>21.473259917050427</v>
      </c>
      <c r="G169" s="7">
        <f>2</f>
        <v>2</v>
      </c>
      <c r="H169" s="10"/>
    </row>
    <row r="170" spans="1:8" x14ac:dyDescent="0.25">
      <c r="A170" s="3">
        <v>40543</v>
      </c>
      <c r="B170" s="4">
        <v>4504.7904950554293</v>
      </c>
      <c r="C170" s="4">
        <v>1810.9</v>
      </c>
      <c r="D170" s="4">
        <f>F_Udlaansgab[[#This Row],[Udlån (mia. kr.)]]/F_Udlaansgab[[#This Row],[BNP (mia. kr.)]]*100</f>
        <v>248.75976006711741</v>
      </c>
      <c r="E170" s="4">
        <v>234.28507805252144</v>
      </c>
      <c r="F170" s="4">
        <f>F_Udlaansgab[[#This Row],[Udlån/BNP (pct. af BNP)]]-F_Udlaansgab[[#This Row],[Trend]]</f>
        <v>14.47468201459597</v>
      </c>
      <c r="G170" s="7">
        <f>2</f>
        <v>2</v>
      </c>
      <c r="H170" s="10"/>
    </row>
    <row r="171" spans="1:8" x14ac:dyDescent="0.25">
      <c r="A171" s="3">
        <v>40633</v>
      </c>
      <c r="B171" s="4">
        <v>4534.1256018027252</v>
      </c>
      <c r="C171" s="4">
        <v>1830.1000000000001</v>
      </c>
      <c r="D171" s="4">
        <f>F_Udlaansgab[[#This Row],[Udlån (mia. kr.)]]/F_Udlaansgab[[#This Row],[BNP (mia. kr.)]]*100</f>
        <v>247.75288791884185</v>
      </c>
      <c r="E171" s="4">
        <v>236.71249815038101</v>
      </c>
      <c r="F171" s="4">
        <f>F_Udlaansgab[[#This Row],[Udlån/BNP (pct. af BNP)]]-F_Udlaansgab[[#This Row],[Trend]]</f>
        <v>11.040389768460841</v>
      </c>
      <c r="G171" s="7">
        <f>2</f>
        <v>2</v>
      </c>
      <c r="H171" s="10"/>
    </row>
    <row r="172" spans="1:8" x14ac:dyDescent="0.25">
      <c r="A172" s="3">
        <v>40724</v>
      </c>
      <c r="B172" s="4">
        <v>4568.5456042549458</v>
      </c>
      <c r="C172" s="4">
        <v>1842.1</v>
      </c>
      <c r="D172" s="4">
        <f>F_Udlaansgab[[#This Row],[Udlån (mia. kr.)]]/F_Udlaansgab[[#This Row],[BNP (mia. kr.)]]*100</f>
        <v>248.00746996661127</v>
      </c>
      <c r="E172" s="4">
        <v>239.0380086370177</v>
      </c>
      <c r="F172" s="4">
        <f>F_Udlaansgab[[#This Row],[Udlån/BNP (pct. af BNP)]]-F_Udlaansgab[[#This Row],[Trend]]</f>
        <v>8.969461329593571</v>
      </c>
      <c r="G172" s="7">
        <f>2</f>
        <v>2</v>
      </c>
      <c r="H172" s="10"/>
    </row>
    <row r="173" spans="1:8" x14ac:dyDescent="0.25">
      <c r="A173" s="3">
        <v>40816</v>
      </c>
      <c r="B173" s="4">
        <v>4678.8897630298979</v>
      </c>
      <c r="C173" s="4">
        <v>1842.8000000000002</v>
      </c>
      <c r="D173" s="4">
        <f>F_Udlaansgab[[#This Row],[Udlån (mia. kr.)]]/F_Udlaansgab[[#This Row],[BNP (mia. kr.)]]*100</f>
        <v>253.90111585792803</v>
      </c>
      <c r="E173" s="4">
        <v>241.57253023965774</v>
      </c>
      <c r="F173" s="4">
        <f>F_Udlaansgab[[#This Row],[Udlån/BNP (pct. af BNP)]]-F_Udlaansgab[[#This Row],[Trend]]</f>
        <v>12.328585618270296</v>
      </c>
      <c r="G173" s="7">
        <f>2</f>
        <v>2</v>
      </c>
      <c r="H173" s="10"/>
    </row>
    <row r="174" spans="1:8" x14ac:dyDescent="0.25">
      <c r="A174" s="3">
        <v>40908</v>
      </c>
      <c r="B174" s="4">
        <v>4728.7024920200347</v>
      </c>
      <c r="C174" s="4">
        <v>1846.8</v>
      </c>
      <c r="D174" s="4">
        <f>F_Udlaansgab[[#This Row],[Udlån (mia. kr.)]]/F_Udlaansgab[[#This Row],[BNP (mia. kr.)]]*100</f>
        <v>256.04843469894058</v>
      </c>
      <c r="E174" s="4">
        <v>244.10482026863741</v>
      </c>
      <c r="F174" s="4">
        <f>F_Udlaansgab[[#This Row],[Udlån/BNP (pct. af BNP)]]-F_Udlaansgab[[#This Row],[Trend]]</f>
        <v>11.943614430303171</v>
      </c>
      <c r="G174" s="7">
        <f>2</f>
        <v>2</v>
      </c>
      <c r="H174" s="10"/>
    </row>
    <row r="175" spans="1:8" x14ac:dyDescent="0.25">
      <c r="A175" s="3">
        <v>40999</v>
      </c>
      <c r="B175" s="4">
        <v>4789.3018328963526</v>
      </c>
      <c r="C175" s="4">
        <v>1854.6999999999998</v>
      </c>
      <c r="D175" s="4">
        <f>F_Udlaansgab[[#This Row],[Udlån (mia. kr.)]]/F_Udlaansgab[[#This Row],[BNP (mia. kr.)]]*100</f>
        <v>258.225148697706</v>
      </c>
      <c r="E175" s="4">
        <v>246.63601692049241</v>
      </c>
      <c r="F175" s="4">
        <f>F_Udlaansgab[[#This Row],[Udlån/BNP (pct. af BNP)]]-F_Udlaansgab[[#This Row],[Trend]]</f>
        <v>11.589131777213595</v>
      </c>
      <c r="G175" s="7">
        <f>2</f>
        <v>2</v>
      </c>
      <c r="H175" s="10"/>
    </row>
    <row r="176" spans="1:8" x14ac:dyDescent="0.25">
      <c r="A176" s="3">
        <v>41090</v>
      </c>
      <c r="B176" s="4">
        <v>4816.7736153891274</v>
      </c>
      <c r="C176" s="4">
        <v>1865.8</v>
      </c>
      <c r="D176" s="4">
        <f>F_Udlaansgab[[#This Row],[Udlån (mia. kr.)]]/F_Udlaansgab[[#This Row],[BNP (mia. kr.)]]*100</f>
        <v>258.16130428712228</v>
      </c>
      <c r="E176" s="4">
        <v>249.04305469782489</v>
      </c>
      <c r="F176" s="4">
        <f>F_Udlaansgab[[#This Row],[Udlån/BNP (pct. af BNP)]]-F_Udlaansgab[[#This Row],[Trend]]</f>
        <v>9.1182495892973918</v>
      </c>
      <c r="G176" s="7">
        <f>2</f>
        <v>2</v>
      </c>
      <c r="H176" s="10"/>
    </row>
    <row r="177" spans="1:8" x14ac:dyDescent="0.25">
      <c r="A177" s="3">
        <v>41182</v>
      </c>
      <c r="B177" s="4">
        <v>4803.402771020621</v>
      </c>
      <c r="C177" s="4">
        <v>1883.4</v>
      </c>
      <c r="D177" s="4">
        <f>F_Udlaansgab[[#This Row],[Udlån (mia. kr.)]]/F_Udlaansgab[[#This Row],[BNP (mia. kr.)]]*100</f>
        <v>255.03890681855265</v>
      </c>
      <c r="E177" s="4">
        <v>251.16160057569982</v>
      </c>
      <c r="F177" s="4">
        <f>F_Udlaansgab[[#This Row],[Udlån/BNP (pct. af BNP)]]-F_Udlaansgab[[#This Row],[Trend]]</f>
        <v>3.8773062428528249</v>
      </c>
      <c r="G177" s="7">
        <f>2</f>
        <v>2</v>
      </c>
      <c r="H177" s="10"/>
    </row>
    <row r="178" spans="1:8" x14ac:dyDescent="0.25">
      <c r="A178" s="3">
        <v>41274</v>
      </c>
      <c r="B178" s="4">
        <v>4875.5370983272187</v>
      </c>
      <c r="C178" s="4">
        <v>1895</v>
      </c>
      <c r="D178" s="4">
        <f>F_Udlaansgab[[#This Row],[Udlån (mia. kr.)]]/F_Udlaansgab[[#This Row],[BNP (mia. kr.)]]*100</f>
        <v>257.2842795951039</v>
      </c>
      <c r="E178" s="4">
        <v>253.29304473380896</v>
      </c>
      <c r="F178" s="4">
        <f>F_Udlaansgab[[#This Row],[Udlån/BNP (pct. af BNP)]]-F_Udlaansgab[[#This Row],[Trend]]</f>
        <v>3.9912348612949415</v>
      </c>
      <c r="G178" s="7">
        <f>2</f>
        <v>2</v>
      </c>
      <c r="H178" s="10"/>
    </row>
    <row r="179" spans="1:8" x14ac:dyDescent="0.25">
      <c r="A179" s="3">
        <v>41364</v>
      </c>
      <c r="B179" s="4">
        <v>4862.2165652827243</v>
      </c>
      <c r="C179" s="4">
        <v>1901.7</v>
      </c>
      <c r="D179" s="4">
        <f>F_Udlaansgab[[#This Row],[Udlån (mia. kr.)]]/F_Udlaansgab[[#This Row],[BNP (mia. kr.)]]*100</f>
        <v>255.677371051308</v>
      </c>
      <c r="E179" s="4">
        <v>255.22611044805771</v>
      </c>
      <c r="F179" s="4">
        <f>F_Udlaansgab[[#This Row],[Udlån/BNP (pct. af BNP)]]-F_Udlaansgab[[#This Row],[Trend]]</f>
        <v>0.45126060325029016</v>
      </c>
      <c r="G179" s="7">
        <f>2</f>
        <v>2</v>
      </c>
      <c r="H179" s="10"/>
    </row>
    <row r="180" spans="1:8" x14ac:dyDescent="0.25">
      <c r="A180" s="3">
        <v>41455</v>
      </c>
      <c r="B180" s="4">
        <v>4842.8023975146807</v>
      </c>
      <c r="C180" s="4">
        <v>1911.5</v>
      </c>
      <c r="D180" s="4">
        <f>F_Udlaansgab[[#This Row],[Udlån (mia. kr.)]]/F_Udlaansgab[[#This Row],[BNP (mia. kr.)]]*100</f>
        <v>253.35089707113161</v>
      </c>
      <c r="E180" s="4">
        <v>256.92684796576492</v>
      </c>
      <c r="F180" s="4">
        <f>F_Udlaansgab[[#This Row],[Udlån/BNP (pct. af BNP)]]-F_Udlaansgab[[#This Row],[Trend]]</f>
        <v>-3.5759508946333085</v>
      </c>
      <c r="G180" s="7">
        <f>2</f>
        <v>2</v>
      </c>
      <c r="H180" s="10"/>
    </row>
    <row r="181" spans="1:8" x14ac:dyDescent="0.25">
      <c r="A181" s="3">
        <v>41547</v>
      </c>
      <c r="B181" s="4">
        <v>4842.2493515096903</v>
      </c>
      <c r="C181" s="4">
        <v>1919.6000000000001</v>
      </c>
      <c r="D181" s="4">
        <f>F_Udlaansgab[[#This Row],[Udlån (mia. kr.)]]/F_Udlaansgab[[#This Row],[BNP (mia. kr.)]]*100</f>
        <v>252.25303977441604</v>
      </c>
      <c r="E181" s="4">
        <v>258.46899219573658</v>
      </c>
      <c r="F181" s="4">
        <f>F_Udlaansgab[[#This Row],[Udlån/BNP (pct. af BNP)]]-F_Udlaansgab[[#This Row],[Trend]]</f>
        <v>-6.2159524213205373</v>
      </c>
      <c r="G181" s="7">
        <f>2</f>
        <v>2</v>
      </c>
      <c r="H181" s="10"/>
    </row>
    <row r="182" spans="1:8" x14ac:dyDescent="0.25">
      <c r="A182" s="3">
        <v>41639</v>
      </c>
      <c r="B182" s="4">
        <v>4751.4796826927659</v>
      </c>
      <c r="C182" s="4">
        <v>1929.7</v>
      </c>
      <c r="D182" s="4">
        <f>F_Udlaansgab[[#This Row],[Udlån (mia. kr.)]]/F_Udlaansgab[[#This Row],[BNP (mia. kr.)]]*100</f>
        <v>246.22893106144818</v>
      </c>
      <c r="E182" s="4">
        <v>259.58767782557925</v>
      </c>
      <c r="F182" s="4">
        <f>F_Udlaansgab[[#This Row],[Udlån/BNP (pct. af BNP)]]-F_Udlaansgab[[#This Row],[Trend]]</f>
        <v>-13.35874676413107</v>
      </c>
      <c r="G182" s="7">
        <f>2</f>
        <v>2</v>
      </c>
      <c r="H182" s="10"/>
    </row>
    <row r="183" spans="1:8" x14ac:dyDescent="0.25">
      <c r="A183" s="3">
        <v>41729</v>
      </c>
      <c r="B183" s="4">
        <v>4778.1035013219389</v>
      </c>
      <c r="C183" s="4">
        <v>1945</v>
      </c>
      <c r="D183" s="4">
        <f>F_Udlaansgab[[#This Row],[Udlån (mia. kr.)]]/F_Udlaansgab[[#This Row],[BNP (mia. kr.)]]*100</f>
        <v>245.66084839701486</v>
      </c>
      <c r="E183" s="4">
        <v>260.59355993675103</v>
      </c>
      <c r="F183" s="4">
        <f>F_Udlaansgab[[#This Row],[Udlån/BNP (pct. af BNP)]]-F_Udlaansgab[[#This Row],[Trend]]</f>
        <v>-14.932711539736175</v>
      </c>
      <c r="G183" s="7">
        <f>2</f>
        <v>2</v>
      </c>
      <c r="H183" s="10"/>
    </row>
    <row r="184" spans="1:8" x14ac:dyDescent="0.25">
      <c r="A184" s="3">
        <v>41820</v>
      </c>
      <c r="B184" s="4">
        <v>4756.8210674064994</v>
      </c>
      <c r="C184" s="4">
        <v>1952.7</v>
      </c>
      <c r="D184" s="4">
        <f>F_Udlaansgab[[#This Row],[Udlån (mia. kr.)]]/F_Udlaansgab[[#This Row],[BNP (mia. kr.)]]*100</f>
        <v>243.60224650005117</v>
      </c>
      <c r="E184" s="4">
        <v>261.40885687376885</v>
      </c>
      <c r="F184" s="4">
        <f>F_Udlaansgab[[#This Row],[Udlån/BNP (pct. af BNP)]]-F_Udlaansgab[[#This Row],[Trend]]</f>
        <v>-17.806610373717689</v>
      </c>
      <c r="G184" s="7">
        <f>2</f>
        <v>2</v>
      </c>
      <c r="H184" s="10"/>
    </row>
    <row r="185" spans="1:8" x14ac:dyDescent="0.25">
      <c r="A185" s="3">
        <v>41912</v>
      </c>
      <c r="B185" s="4">
        <v>4878.0944512142887</v>
      </c>
      <c r="C185" s="4">
        <v>1964.2</v>
      </c>
      <c r="D185" s="4">
        <f>F_Udlaansgab[[#This Row],[Udlån (mia. kr.)]]/F_Udlaansgab[[#This Row],[BNP (mia. kr.)]]*100</f>
        <v>248.35019097924288</v>
      </c>
      <c r="E185" s="4">
        <v>262.41190801019752</v>
      </c>
      <c r="F185" s="4">
        <f>F_Udlaansgab[[#This Row],[Udlån/BNP (pct. af BNP)]]-F_Udlaansgab[[#This Row],[Trend]]</f>
        <v>-14.06171703095464</v>
      </c>
      <c r="G185" s="7">
        <f>2</f>
        <v>2</v>
      </c>
      <c r="H185" s="10"/>
    </row>
    <row r="186" spans="1:8" x14ac:dyDescent="0.25">
      <c r="A186" s="3">
        <v>42004</v>
      </c>
      <c r="B186" s="4">
        <v>4896.621311720377</v>
      </c>
      <c r="C186" s="4">
        <v>1981.2</v>
      </c>
      <c r="D186" s="4">
        <f>F_Udlaansgab[[#This Row],[Udlån (mia. kr.)]]/F_Udlaansgab[[#This Row],[BNP (mia. kr.)]]*100</f>
        <v>247.15431615790317</v>
      </c>
      <c r="E186" s="4">
        <v>263.27306471079055</v>
      </c>
      <c r="F186" s="4">
        <f>F_Udlaansgab[[#This Row],[Udlån/BNP (pct. af BNP)]]-F_Udlaansgab[[#This Row],[Trend]]</f>
        <v>-16.118748552887382</v>
      </c>
      <c r="G186" s="7">
        <f>2</f>
        <v>2</v>
      </c>
      <c r="H186" s="10"/>
    </row>
    <row r="187" spans="1:8" x14ac:dyDescent="0.25">
      <c r="A187" s="3">
        <v>42094</v>
      </c>
      <c r="B187" s="4">
        <v>4939.4522608363613</v>
      </c>
      <c r="C187" s="4">
        <v>1997.5</v>
      </c>
      <c r="D187" s="4">
        <f>F_Udlaansgab[[#This Row],[Udlån (mia. kr.)]]/F_Udlaansgab[[#This Row],[BNP (mia. kr.)]]*100</f>
        <v>247.28171518580032</v>
      </c>
      <c r="E187" s="4">
        <v>264.06931193828615</v>
      </c>
      <c r="F187" s="4">
        <f>F_Udlaansgab[[#This Row],[Udlån/BNP (pct. af BNP)]]-F_Udlaansgab[[#This Row],[Trend]]</f>
        <v>-16.787596752485825</v>
      </c>
      <c r="G187" s="7">
        <f>2</f>
        <v>2</v>
      </c>
      <c r="H187" s="10"/>
    </row>
    <row r="188" spans="1:8" x14ac:dyDescent="0.25">
      <c r="A188" s="3">
        <v>42185</v>
      </c>
      <c r="B188" s="4">
        <v>4920.7008479602864</v>
      </c>
      <c r="C188" s="4">
        <v>2015.8000000000002</v>
      </c>
      <c r="D188" s="4">
        <f>F_Udlaansgab[[#This Row],[Udlån (mia. kr.)]]/F_Udlaansgab[[#This Row],[BNP (mia. kr.)]]*100</f>
        <v>244.10660025599196</v>
      </c>
      <c r="E188" s="4">
        <v>264.62252827628413</v>
      </c>
      <c r="F188" s="4">
        <f>F_Udlaansgab[[#This Row],[Udlån/BNP (pct. af BNP)]]-F_Udlaansgab[[#This Row],[Trend]]</f>
        <v>-20.515928020292165</v>
      </c>
      <c r="G188" s="7">
        <f>2</f>
        <v>2</v>
      </c>
      <c r="H188" s="10"/>
    </row>
    <row r="189" spans="1:8" x14ac:dyDescent="0.25">
      <c r="A189" s="3">
        <v>42277</v>
      </c>
      <c r="B189" s="4">
        <v>4997.8230702881283</v>
      </c>
      <c r="C189" s="4">
        <v>2028</v>
      </c>
      <c r="D189" s="4">
        <f>F_Udlaansgab[[#This Row],[Udlån (mia. kr.)]]/F_Udlaansgab[[#This Row],[BNP (mia. kr.)]]*100</f>
        <v>246.44097979724498</v>
      </c>
      <c r="E189" s="4">
        <v>265.24164056840328</v>
      </c>
      <c r="F189" s="4">
        <f>F_Udlaansgab[[#This Row],[Udlån/BNP (pct. af BNP)]]-F_Udlaansgab[[#This Row],[Trend]]</f>
        <v>-18.800660771158306</v>
      </c>
      <c r="G189" s="7">
        <f>2</f>
        <v>2</v>
      </c>
      <c r="H189" s="10"/>
    </row>
    <row r="190" spans="1:8" x14ac:dyDescent="0.25">
      <c r="A190" s="3">
        <v>42369</v>
      </c>
      <c r="B190" s="4">
        <v>4994.1422686554233</v>
      </c>
      <c r="C190" s="4">
        <v>2036.4</v>
      </c>
      <c r="D190" s="4">
        <f>F_Udlaansgab[[#This Row],[Udlån (mia. kr.)]]/F_Udlaansgab[[#This Row],[BNP (mia. kr.)]]*100</f>
        <v>245.24367848435585</v>
      </c>
      <c r="E190" s="4">
        <v>265.73250469347386</v>
      </c>
      <c r="F190" s="4">
        <f>F_Udlaansgab[[#This Row],[Udlån/BNP (pct. af BNP)]]-F_Udlaansgab[[#This Row],[Trend]]</f>
        <v>-20.488826209118002</v>
      </c>
      <c r="G190" s="7">
        <f>2</f>
        <v>2</v>
      </c>
      <c r="H190" s="10"/>
    </row>
    <row r="191" spans="1:8" x14ac:dyDescent="0.25">
      <c r="A191" s="3">
        <v>42460</v>
      </c>
      <c r="B191" s="4">
        <v>5011.3037069709308</v>
      </c>
      <c r="C191" s="4">
        <v>2045.3</v>
      </c>
      <c r="D191" s="4">
        <f>F_Udlaansgab[[#This Row],[Udlån (mia. kr.)]]/F_Udlaansgab[[#This Row],[BNP (mia. kr.)]]*100</f>
        <v>245.01558240702738</v>
      </c>
      <c r="E191" s="4">
        <v>266.15255478216324</v>
      </c>
      <c r="F191" s="4">
        <f>F_Udlaansgab[[#This Row],[Udlån/BNP (pct. af BNP)]]-F_Udlaansgab[[#This Row],[Trend]]</f>
        <v>-21.136972375135855</v>
      </c>
      <c r="G191" s="7">
        <f>2</f>
        <v>2</v>
      </c>
      <c r="H191" s="10"/>
    </row>
    <row r="192" spans="1:8" x14ac:dyDescent="0.25">
      <c r="A192" s="3">
        <v>42551</v>
      </c>
      <c r="B192" s="4">
        <v>5068.2037219116664</v>
      </c>
      <c r="C192" s="4">
        <v>2065.9</v>
      </c>
      <c r="D192" s="4">
        <f>F_Udlaansgab[[#This Row],[Udlån (mia. kr.)]]/F_Udlaansgab[[#This Row],[BNP (mia. kr.)]]*100</f>
        <v>245.32667224510703</v>
      </c>
      <c r="E192" s="4">
        <v>266.53415991147011</v>
      </c>
      <c r="F192" s="4">
        <f>F_Udlaansgab[[#This Row],[Udlån/BNP (pct. af BNP)]]-F_Udlaansgab[[#This Row],[Trend]]</f>
        <v>-21.207487666363079</v>
      </c>
      <c r="G192" s="7">
        <f>2</f>
        <v>2</v>
      </c>
      <c r="H192" s="10"/>
    </row>
    <row r="193" spans="1:8" x14ac:dyDescent="0.25">
      <c r="A193" s="3">
        <v>42643</v>
      </c>
      <c r="B193" s="4">
        <v>5146.0358500746588</v>
      </c>
      <c r="C193" s="4">
        <v>2081.5</v>
      </c>
      <c r="D193" s="4">
        <f>F_Udlaansgab[[#This Row],[Udlån (mia. kr.)]]/F_Udlaansgab[[#This Row],[BNP (mia. kr.)]]*100</f>
        <v>247.22728081069704</v>
      </c>
      <c r="E193" s="4">
        <v>266.96625429717989</v>
      </c>
      <c r="F193" s="4">
        <f>F_Udlaansgab[[#This Row],[Udlån/BNP (pct. af BNP)]]-F_Udlaansgab[[#This Row],[Trend]]</f>
        <v>-19.738973486482848</v>
      </c>
      <c r="G193" s="7">
        <f>2</f>
        <v>2</v>
      </c>
      <c r="H193" s="10"/>
    </row>
    <row r="194" spans="1:8" x14ac:dyDescent="0.25">
      <c r="A194" s="3">
        <v>42735</v>
      </c>
      <c r="B194" s="4">
        <v>5116.703163257489</v>
      </c>
      <c r="C194" s="4">
        <v>2107.8000000000002</v>
      </c>
      <c r="D194" s="4">
        <f>F_Udlaansgab[[#This Row],[Udlån (mia. kr.)]]/F_Udlaansgab[[#This Row],[BNP (mia. kr.)]]*100</f>
        <v>242.75088543777818</v>
      </c>
      <c r="E194" s="4">
        <v>267.09954167963781</v>
      </c>
      <c r="F194" s="4">
        <f>F_Udlaansgab[[#This Row],[Udlån/BNP (pct. af BNP)]]-F_Udlaansgab[[#This Row],[Trend]]</f>
        <v>-24.348656241859629</v>
      </c>
      <c r="G194" s="7">
        <f>2</f>
        <v>2</v>
      </c>
      <c r="H194" s="10"/>
    </row>
    <row r="195" spans="1:8" x14ac:dyDescent="0.25">
      <c r="A195" s="3">
        <v>42825</v>
      </c>
      <c r="B195" s="4">
        <v>5114.08</v>
      </c>
      <c r="C195" s="4">
        <v>2133.6</v>
      </c>
      <c r="D195" s="4">
        <f>F_Udlaansgab[[#This Row],[Udlån (mia. kr.)]]/F_Udlaansgab[[#This Row],[BNP (mia. kr.)]]*100</f>
        <v>239.69253843269593</v>
      </c>
      <c r="E195" s="4">
        <v>267.02084269349524</v>
      </c>
      <c r="F195" s="4">
        <f>F_Udlaansgab[[#This Row],[Udlån/BNP (pct. af BNP)]]-F_Udlaansgab[[#This Row],[Trend]]</f>
        <v>-27.328304260799314</v>
      </c>
      <c r="G195" s="7">
        <f>2</f>
        <v>2</v>
      </c>
      <c r="H195" s="10"/>
    </row>
    <row r="196" spans="1:8" x14ac:dyDescent="0.25">
      <c r="A196" s="3">
        <v>42916</v>
      </c>
      <c r="B196" s="4">
        <v>5114.5</v>
      </c>
      <c r="C196" s="4">
        <v>2157.9</v>
      </c>
      <c r="D196" s="4">
        <f>F_Udlaansgab[[#This Row],[Udlån (mia. kr.)]]/F_Udlaansgab[[#This Row],[BNP (mia. kr.)]]*100</f>
        <v>237.01283655405717</v>
      </c>
      <c r="E196" s="4">
        <v>266.75788345146259</v>
      </c>
      <c r="F196" s="4">
        <f>F_Udlaansgab[[#This Row],[Udlån/BNP (pct. af BNP)]]-F_Udlaansgab[[#This Row],[Trend]]</f>
        <v>-29.745046897405416</v>
      </c>
      <c r="G196" s="7">
        <f>2</f>
        <v>2</v>
      </c>
      <c r="H196" s="10"/>
    </row>
    <row r="197" spans="1:8" x14ac:dyDescent="0.25">
      <c r="A197" s="3">
        <v>43008</v>
      </c>
      <c r="B197" s="4">
        <v>5133.4459999999999</v>
      </c>
      <c r="C197" s="4">
        <v>2177.5</v>
      </c>
      <c r="D197" s="4">
        <f>F_Udlaansgab[[#This Row],[Udlån (mia. kr.)]]/F_Udlaansgab[[#This Row],[BNP (mia. kr.)]]*100</f>
        <v>235.74952927669344</v>
      </c>
      <c r="E197" s="4">
        <v>266.39449602297788</v>
      </c>
      <c r="F197" s="4">
        <f>F_Udlaansgab[[#This Row],[Udlån/BNP (pct. af BNP)]]-F_Udlaansgab[[#This Row],[Trend]]</f>
        <v>-30.644966746284439</v>
      </c>
      <c r="G197" s="7">
        <f>2</f>
        <v>2</v>
      </c>
      <c r="H197" s="10"/>
    </row>
    <row r="198" spans="1:8" x14ac:dyDescent="0.25">
      <c r="A198" s="3">
        <v>43100</v>
      </c>
      <c r="B198" s="4">
        <v>5142.0879999999997</v>
      </c>
      <c r="C198" s="4">
        <v>2193</v>
      </c>
      <c r="D198" s="4">
        <f>F_Udlaansgab[[#This Row],[Udlån (mia. kr.)]]/F_Udlaansgab[[#This Row],[BNP (mia. kr.)]]*100</f>
        <v>234.47733698130415</v>
      </c>
      <c r="E198" s="4">
        <v>265.93430429205199</v>
      </c>
      <c r="F198" s="4">
        <f>F_Udlaansgab[[#This Row],[Udlån/BNP (pct. af BNP)]]-F_Udlaansgab[[#This Row],[Trend]]</f>
        <v>-31.456967310747842</v>
      </c>
      <c r="G198" s="7">
        <f>2</f>
        <v>2</v>
      </c>
      <c r="H198" s="10"/>
    </row>
    <row r="199" spans="1:8" x14ac:dyDescent="0.25">
      <c r="A199" s="3">
        <v>43190</v>
      </c>
      <c r="B199" s="4">
        <v>5167.6619999999994</v>
      </c>
      <c r="C199" s="4">
        <v>2201</v>
      </c>
      <c r="D199" s="4">
        <f>F_Udlaansgab[[#This Row],[Udlån (mia. kr.)]]/F_Udlaansgab[[#This Row],[BNP (mia. kr.)]]*100</f>
        <v>234.78700590640616</v>
      </c>
      <c r="E199" s="4">
        <v>265.467870640169</v>
      </c>
      <c r="F199" s="4">
        <f>F_Udlaansgab[[#This Row],[Udlån/BNP (pct. af BNP)]]-F_Udlaansgab[[#This Row],[Trend]]</f>
        <v>-30.680864733762832</v>
      </c>
      <c r="G199" s="7">
        <f>2</f>
        <v>2</v>
      </c>
      <c r="H199" s="10"/>
    </row>
    <row r="200" spans="1:8" x14ac:dyDescent="0.25">
      <c r="A200" s="3">
        <v>43281</v>
      </c>
      <c r="B200" s="4">
        <v>5211.6259999999993</v>
      </c>
      <c r="C200" s="4">
        <v>2211.8999999999996</v>
      </c>
      <c r="D200" s="4">
        <f>F_Udlaansgab[[#This Row],[Udlån (mia. kr.)]]/F_Udlaansgab[[#This Row],[BNP (mia. kr.)]]*100</f>
        <v>235.61761381617617</v>
      </c>
      <c r="E200" s="4">
        <v>265.02521975254655</v>
      </c>
      <c r="F200" s="4">
        <f>F_Udlaansgab[[#This Row],[Udlån/BNP (pct. af BNP)]]-F_Udlaansgab[[#This Row],[Trend]]</f>
        <v>-29.407605936370373</v>
      </c>
      <c r="G200" s="7">
        <f>2</f>
        <v>2</v>
      </c>
      <c r="H200" s="10"/>
    </row>
    <row r="201" spans="1:8" x14ac:dyDescent="0.25">
      <c r="A201" s="3">
        <v>43373</v>
      </c>
      <c r="B201" s="4">
        <v>5251.2269999999999</v>
      </c>
      <c r="C201" s="4">
        <v>2231</v>
      </c>
      <c r="D201" s="4">
        <f>F_Udlaansgab[[#This Row],[Udlån (mia. kr.)]]/F_Udlaansgab[[#This Row],[BNP (mia. kr.)]]*100</f>
        <v>235.3754818467055</v>
      </c>
      <c r="E201" s="4">
        <v>264.54833720133712</v>
      </c>
      <c r="F201" s="4">
        <f>F_Udlaansgab[[#This Row],[Udlån/BNP (pct. af BNP)]]-F_Udlaansgab[[#This Row],[Trend]]</f>
        <v>-29.172855354631622</v>
      </c>
      <c r="G201" s="7">
        <f>2</f>
        <v>2</v>
      </c>
      <c r="H201" s="10"/>
    </row>
    <row r="202" spans="1:8" x14ac:dyDescent="0.25">
      <c r="A202" s="3">
        <v>43465</v>
      </c>
      <c r="B202" s="4">
        <v>5298.74</v>
      </c>
      <c r="C202" s="4">
        <v>2253.3000000000002</v>
      </c>
      <c r="D202" s="4">
        <f>F_Udlaansgab[[#This Row],[Udlån (mia. kr.)]]/F_Udlaansgab[[#This Row],[BNP (mia. kr.)]]*100</f>
        <v>235.15466205121376</v>
      </c>
      <c r="E202" s="4">
        <v>264.04062111957745</v>
      </c>
      <c r="F202" s="4">
        <f>F_Udlaansgab[[#This Row],[Udlån/BNP (pct. af BNP)]]-F_Udlaansgab[[#This Row],[Trend]]</f>
        <v>-28.88595906836369</v>
      </c>
      <c r="G202" s="7">
        <f>2</f>
        <v>2</v>
      </c>
      <c r="H202" s="10"/>
    </row>
    <row r="203" spans="1:8" x14ac:dyDescent="0.25">
      <c r="A203" s="3">
        <v>43555</v>
      </c>
      <c r="B203" s="4">
        <v>5427.3559999999998</v>
      </c>
      <c r="C203" s="4">
        <v>2270.5</v>
      </c>
      <c r="D203" s="4">
        <f>F_Udlaansgab[[#This Row],[Udlån (mia. kr.)]]/F_Udlaansgab[[#This Row],[BNP (mia. kr.)]]*100</f>
        <v>239.03792116273945</v>
      </c>
      <c r="E203" s="4">
        <v>263.72865324861016</v>
      </c>
      <c r="F203" s="4">
        <f>F_Udlaansgab[[#This Row],[Udlån/BNP (pct. af BNP)]]-F_Udlaansgab[[#This Row],[Trend]]</f>
        <v>-24.690732085870707</v>
      </c>
      <c r="G203" s="7">
        <f>2</f>
        <v>2</v>
      </c>
      <c r="H203" s="10"/>
    </row>
    <row r="204" spans="1:8" x14ac:dyDescent="0.25">
      <c r="A204" s="3">
        <v>43646</v>
      </c>
      <c r="B204" s="4">
        <v>5531.32</v>
      </c>
      <c r="C204" s="4">
        <v>2284.4</v>
      </c>
      <c r="D204" s="4">
        <f>F_Udlaansgab[[#This Row],[Udlån (mia. kr.)]]/F_Udlaansgab[[#This Row],[BNP (mia. kr.)]]*100</f>
        <v>242.13447732446153</v>
      </c>
      <c r="E204" s="4">
        <v>263.56514908763972</v>
      </c>
      <c r="F204" s="4">
        <f>F_Udlaansgab[[#This Row],[Udlån/BNP (pct. af BNP)]]-F_Udlaansgab[[#This Row],[Trend]]</f>
        <v>-21.430671763178196</v>
      </c>
      <c r="G204" s="7">
        <f>2</f>
        <v>2</v>
      </c>
      <c r="H204" s="10"/>
    </row>
    <row r="205" spans="1:8" x14ac:dyDescent="0.25">
      <c r="A205" s="3">
        <v>43738</v>
      </c>
      <c r="B205" s="4">
        <v>5642.9269999999997</v>
      </c>
      <c r="C205" s="4">
        <v>2298.6</v>
      </c>
      <c r="D205" s="4">
        <f>F_Udlaansgab[[#This Row],[Udlån (mia. kr.)]]/F_Udlaansgab[[#This Row],[BNP (mia. kr.)]]*100</f>
        <v>245.49408335508568</v>
      </c>
      <c r="E205" s="4">
        <v>263.56138460208848</v>
      </c>
      <c r="F205" s="4">
        <f>F_Udlaansgab[[#This Row],[Udlån/BNP (pct. af BNP)]]-F_Udlaansgab[[#This Row],[Trend]]</f>
        <v>-18.067301247002803</v>
      </c>
      <c r="G205" s="7">
        <f>2</f>
        <v>2</v>
      </c>
      <c r="H205" s="10"/>
    </row>
    <row r="206" spans="1:8" x14ac:dyDescent="0.25">
      <c r="A206" s="3">
        <v>43830</v>
      </c>
      <c r="B206" s="4">
        <v>5716.0290000000005</v>
      </c>
      <c r="C206" s="4">
        <v>2311</v>
      </c>
      <c r="D206" s="4">
        <f>F_Udlaansgab[[#This Row],[Udlån (mia. kr.)]]/F_Udlaansgab[[#This Row],[BNP (mia. kr.)]]*100</f>
        <v>247.34006923409783</v>
      </c>
      <c r="E206" s="4">
        <v>263.6310124781607</v>
      </c>
      <c r="F206" s="4">
        <f>F_Udlaansgab[[#This Row],[Udlån/BNP (pct. af BNP)]]-F_Udlaansgab[[#This Row],[Trend]]</f>
        <v>-16.290943244062873</v>
      </c>
      <c r="G206" s="7">
        <f>2</f>
        <v>2</v>
      </c>
      <c r="H206" s="10"/>
    </row>
    <row r="207" spans="1:8" x14ac:dyDescent="0.25">
      <c r="A207" s="3">
        <v>43921</v>
      </c>
      <c r="B207" s="4">
        <v>5721.0889999999999</v>
      </c>
      <c r="C207" s="4">
        <v>2325.6</v>
      </c>
      <c r="D207" s="4">
        <f>F_Udlaansgab[[#This Row],[Udlån (mia. kr.)]]/F_Udlaansgab[[#This Row],[BNP (mia. kr.)]]*100</f>
        <v>246.00485896112835</v>
      </c>
      <c r="E207" s="4">
        <v>263.59877092973841</v>
      </c>
      <c r="F207" s="4">
        <f>F_Udlaansgab[[#This Row],[Udlån/BNP (pct. af BNP)]]-F_Udlaansgab[[#This Row],[Trend]]</f>
        <v>-17.593911968610058</v>
      </c>
      <c r="G207" s="7">
        <f>2</f>
        <v>2</v>
      </c>
      <c r="H207" s="10"/>
    </row>
    <row r="208" spans="1:8" x14ac:dyDescent="0.25">
      <c r="A208" s="3">
        <v>44012</v>
      </c>
      <c r="B208" s="4">
        <v>5766.6450000000004</v>
      </c>
      <c r="C208" s="4">
        <v>2298</v>
      </c>
      <c r="D208" s="4">
        <f>F_Udlaansgab[[#This Row],[Udlån (mia. kr.)]]/F_Udlaansgab[[#This Row],[BNP (mia. kr.)]]*100</f>
        <v>250.94190600522194</v>
      </c>
      <c r="E208" s="4">
        <v>263.81125240822684</v>
      </c>
      <c r="F208" s="4">
        <f>F_Udlaansgab[[#This Row],[Udlån/BNP (pct. af BNP)]]-F_Udlaansgab[[#This Row],[Trend]]</f>
        <v>-12.869346403004897</v>
      </c>
      <c r="G208" s="7">
        <f>2</f>
        <v>2</v>
      </c>
      <c r="H208" s="10"/>
    </row>
    <row r="209" spans="1:8" x14ac:dyDescent="0.25">
      <c r="A209" s="3">
        <v>44104</v>
      </c>
      <c r="B209" s="4">
        <v>5467.9449999999997</v>
      </c>
      <c r="C209" s="4">
        <v>2304.8000000000002</v>
      </c>
      <c r="D209" s="4">
        <f>F_Udlaansgab[[#This Row],[Udlån (mia. kr.)]]/F_Udlaansgab[[#This Row],[BNP (mia. kr.)]]*100</f>
        <v>237.24162617146823</v>
      </c>
      <c r="E209" s="4">
        <v>263.24308089244204</v>
      </c>
      <c r="F209" s="4">
        <f>F_Udlaansgab[[#This Row],[Udlån/BNP (pct. af BNP)]]-F_Udlaansgab[[#This Row],[Trend]]</f>
        <v>-26.001454720973811</v>
      </c>
      <c r="G209" s="7">
        <f>2</f>
        <v>2</v>
      </c>
      <c r="H209" s="10"/>
    </row>
    <row r="210" spans="1:8" x14ac:dyDescent="0.25">
      <c r="A210" s="3">
        <v>44196</v>
      </c>
      <c r="B210" s="4">
        <v>5522.9690000000001</v>
      </c>
      <c r="C210" s="4">
        <v>2321</v>
      </c>
      <c r="D210" s="4">
        <f>F_Udlaansgab[[#This Row],[Udlån (mia. kr.)]]/F_Udlaansgab[[#This Row],[BNP (mia. kr.)]]*100</f>
        <v>237.95644118914259</v>
      </c>
      <c r="E210" s="4">
        <v>262.70510791076492</v>
      </c>
      <c r="F210" s="4">
        <f>F_Udlaansgab[[#This Row],[Udlån/BNP (pct. af BNP)]]-F_Udlaansgab[[#This Row],[Trend]]</f>
        <v>-24.748666721622328</v>
      </c>
      <c r="G210" s="7">
        <f>2</f>
        <v>2</v>
      </c>
      <c r="H210" s="10"/>
    </row>
    <row r="211" spans="1:8" x14ac:dyDescent="0.25">
      <c r="A211" s="3">
        <v>44286</v>
      </c>
      <c r="B211" s="4">
        <v>5583.7289999999994</v>
      </c>
      <c r="C211" s="4">
        <v>2338.8000000000002</v>
      </c>
      <c r="D211" s="4">
        <f>F_Udlaansgab[[#This Row],[Udlån (mia. kr.)]]/F_Udlaansgab[[#This Row],[BNP (mia. kr.)]]*100</f>
        <v>238.74332991277575</v>
      </c>
      <c r="E211" s="4">
        <v>262.20154856517161</v>
      </c>
      <c r="F211" s="4">
        <f>F_Udlaansgab[[#This Row],[Udlån/BNP (pct. af BNP)]]-F_Udlaansgab[[#This Row],[Trend]]</f>
        <v>-23.458218652395857</v>
      </c>
      <c r="G211" s="7">
        <f>2</f>
        <v>2</v>
      </c>
      <c r="H211" s="10"/>
    </row>
    <row r="212" spans="1:8" x14ac:dyDescent="0.25">
      <c r="A212" s="3">
        <v>44377</v>
      </c>
      <c r="B212" s="4">
        <v>5657.2390000000005</v>
      </c>
      <c r="C212" s="4">
        <v>2417.6999999999998</v>
      </c>
      <c r="D212" s="4">
        <f>F_Udlaansgab[[#This Row],[Udlån (mia. kr.)]]/F_Udlaansgab[[#This Row],[BNP (mia. kr.)]]*100</f>
        <v>233.99259626918146</v>
      </c>
      <c r="E212" s="4">
        <v>261.42966186297997</v>
      </c>
      <c r="F212" s="4">
        <f>F_Udlaansgab[[#This Row],[Udlån/BNP (pct. af BNP)]]-F_Udlaansgab[[#This Row],[Trend]]</f>
        <v>-27.437065593798508</v>
      </c>
      <c r="G212" s="7">
        <f>2</f>
        <v>2</v>
      </c>
      <c r="H212" s="10"/>
    </row>
    <row r="213" spans="1:8" x14ac:dyDescent="0.25">
      <c r="A213" s="3">
        <v>44469</v>
      </c>
      <c r="B213" s="4">
        <v>5752.5220000000008</v>
      </c>
      <c r="C213" s="4">
        <v>2473.5</v>
      </c>
      <c r="D213" s="4">
        <f>F_Udlaansgab[[#This Row],[Udlån (mia. kr.)]]/F_Udlaansgab[[#This Row],[BNP (mia. kr.)]]*100</f>
        <v>232.56608045279972</v>
      </c>
      <c r="E213" s="4">
        <v>260.57980114174006</v>
      </c>
      <c r="F213" s="4">
        <f>F_Udlaansgab[[#This Row],[Udlån/BNP (pct. af BNP)]]-F_Udlaansgab[[#This Row],[Trend]]</f>
        <v>-28.013720688940339</v>
      </c>
      <c r="G213" s="7">
        <f>2</f>
        <v>2</v>
      </c>
      <c r="H213" s="10"/>
    </row>
    <row r="214" spans="1:8" x14ac:dyDescent="0.25">
      <c r="A214" s="3">
        <v>44561</v>
      </c>
      <c r="B214" s="4">
        <v>5840.9779999999992</v>
      </c>
      <c r="C214" s="4">
        <v>2550.6999999999998</v>
      </c>
      <c r="D214" s="4">
        <f>F_Udlaansgab[[#This Row],[Udlån (mia. kr.)]]/F_Udlaansgab[[#This Row],[BNP (mia. kr.)]]*100</f>
        <v>228.99509938448267</v>
      </c>
      <c r="E214" s="4">
        <v>259.53806819857846</v>
      </c>
      <c r="F214" s="4">
        <f>F_Udlaansgab[[#This Row],[Udlån/BNP (pct. af BNP)]]-F_Udlaansgab[[#This Row],[Trend]]</f>
        <v>-30.542968814095786</v>
      </c>
      <c r="G214" s="7">
        <f>2</f>
        <v>2</v>
      </c>
      <c r="H214" s="10"/>
    </row>
    <row r="215" spans="1:8" x14ac:dyDescent="0.25">
      <c r="A215" s="3">
        <v>44651</v>
      </c>
      <c r="B215" s="4">
        <v>5903.5159999999996</v>
      </c>
      <c r="C215" s="4">
        <v>2622</v>
      </c>
      <c r="D215" s="4">
        <f>F_Udlaansgab[[#This Row],[Udlån (mia. kr.)]]/F_Udlaansgab[[#This Row],[BNP (mia. kr.)]]*100</f>
        <v>225.15316552250192</v>
      </c>
      <c r="E215" s="4">
        <v>258.29625069447081</v>
      </c>
      <c r="F215" s="4">
        <f>F_Udlaansgab[[#This Row],[Udlån/BNP (pct. af BNP)]]-F_Udlaansgab[[#This Row],[Trend]]</f>
        <v>-33.143085171968892</v>
      </c>
      <c r="G215" s="7">
        <f>2</f>
        <v>2</v>
      </c>
      <c r="H215" s="10"/>
    </row>
    <row r="216" spans="1:8" x14ac:dyDescent="0.25">
      <c r="A216" s="3">
        <v>44742</v>
      </c>
      <c r="B216" s="4">
        <v>5959.0219999999999</v>
      </c>
      <c r="C216" s="4">
        <v>2702.2</v>
      </c>
      <c r="D216" s="4">
        <f>F_Udlaansgab[[#This Row],[Udlån (mia. kr.)]]/F_Udlaansgab[[#This Row],[BNP (mia. kr.)]]*100</f>
        <v>220.52483161868111</v>
      </c>
      <c r="E216" s="4">
        <v>256.81828796833128</v>
      </c>
      <c r="F216" s="4">
        <f>F_Udlaansgab[[#This Row],[Udlån/BNP (pct. af BNP)]]-F_Udlaansgab[[#This Row],[Trend]]</f>
        <v>-36.293456349650171</v>
      </c>
      <c r="G216" s="7">
        <f>2</f>
        <v>2</v>
      </c>
      <c r="H216" s="10"/>
    </row>
    <row r="217" spans="1:8" x14ac:dyDescent="0.25">
      <c r="A217" s="3">
        <v>44834</v>
      </c>
      <c r="B217" s="4">
        <v>6122.2749999999996</v>
      </c>
      <c r="C217" s="4">
        <v>2784.7999999999997</v>
      </c>
      <c r="D217" s="4">
        <f>F_Udlaansgab[[#This Row],[Udlån (mia. kr.)]]/F_Udlaansgab[[#This Row],[BNP (mia. kr.)]]*100</f>
        <v>219.84612898592357</v>
      </c>
      <c r="E217" s="4">
        <v>255.32824597367582</v>
      </c>
      <c r="F217" s="4">
        <f>F_Udlaansgab[[#This Row],[Udlån/BNP (pct. af BNP)]]-F_Udlaansgab[[#This Row],[Trend]]</f>
        <v>-35.482116987752249</v>
      </c>
      <c r="G217" s="7">
        <f>2</f>
        <v>2</v>
      </c>
      <c r="H217" s="10"/>
    </row>
    <row r="218" spans="1:8" x14ac:dyDescent="0.25">
      <c r="A218" s="3">
        <v>44926</v>
      </c>
      <c r="B218" s="4">
        <v>6180.2950000000001</v>
      </c>
      <c r="C218" s="4">
        <v>2831.7000000000003</v>
      </c>
      <c r="D218" s="4">
        <f>F_Udlaansgab[[#This Row],[Udlån (mia. kr.)]]/F_Udlaansgab[[#This Row],[BNP (mia. kr.)]]*100</f>
        <v>218.25387576367552</v>
      </c>
      <c r="E218" s="4">
        <v>253.77807257800231</v>
      </c>
      <c r="F218" s="4">
        <f>F_Udlaansgab[[#This Row],[Udlån/BNP (pct. af BNP)]]-F_Udlaansgab[[#This Row],[Trend]]</f>
        <v>-35.524196814326785</v>
      </c>
      <c r="G218" s="7">
        <f>2</f>
        <v>2</v>
      </c>
      <c r="H218" s="10"/>
    </row>
    <row r="219" spans="1:8" x14ac:dyDescent="0.25">
      <c r="A219" s="3">
        <v>45016</v>
      </c>
      <c r="B219" s="4">
        <v>6140.4749999999995</v>
      </c>
      <c r="C219" s="4">
        <v>2865.2000000000003</v>
      </c>
      <c r="D219" s="4">
        <f>F_Udlaansgab[[#This Row],[Udlån (mia. kr.)]]/F_Udlaansgab[[#This Row],[BNP (mia. kr.)]]*100</f>
        <v>214.31226441435149</v>
      </c>
      <c r="E219" s="4">
        <v>252.04251198116668</v>
      </c>
      <c r="F219" s="4">
        <f>F_Udlaansgab[[#This Row],[Udlån/BNP (pct. af BNP)]]-F_Udlaansgab[[#This Row],[Trend]]</f>
        <v>-37.730247566815194</v>
      </c>
      <c r="G219" s="7">
        <f>2</f>
        <v>2</v>
      </c>
      <c r="H219" s="10"/>
    </row>
    <row r="220" spans="1:8" x14ac:dyDescent="0.25">
      <c r="A220" s="3">
        <v>45107</v>
      </c>
      <c r="B220" s="4">
        <v>5927.116</v>
      </c>
      <c r="C220" s="4">
        <v>2850.7</v>
      </c>
      <c r="D220" s="4">
        <f>F_Udlaansgab[[#This Row],[Udlån (mia. kr.)]]/F_Udlaansgab[[#This Row],[BNP (mia. kr.)]]*100</f>
        <v>207.91791489809523</v>
      </c>
      <c r="E220" s="4">
        <v>249.99417883182315</v>
      </c>
      <c r="F220" s="4">
        <f>F_Udlaansgab[[#This Row],[Udlån/BNP (pct. af BNP)]]-F_Udlaansgab[[#This Row],[Trend]]</f>
        <v>-42.076263933727915</v>
      </c>
      <c r="G220" s="7">
        <f>2</f>
        <v>2</v>
      </c>
      <c r="H220" s="10"/>
    </row>
  </sheetData>
  <mergeCells count="4">
    <mergeCell ref="A1:G1"/>
    <mergeCell ref="B2:G2"/>
    <mergeCell ref="B3:G3"/>
    <mergeCell ref="I2:P2"/>
  </mergeCells>
  <hyperlinks>
    <hyperlink ref="G4" location="Indhold!A1" display="Tilbage til Indhold" xr:uid="{00000000-0004-0000-14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2 4 8 1 1 c c - 8 f 9 a - 4 b 8 0 - 9 9 8 f - 0 7 3 6 6 5 5 8 c f 0 2 "   x m l n s = " h t t p : / / s c h e m a s . m i c r o s o f t . c o m / D a t a M a s h u p " > A A A A A O A F A A B Q S w M E F A A C A A g A C 1 u H V 7 N S J L 2 l A A A A 9 g A A A B I A H A B D b 2 5 m a W c v U G F j a 2 F n Z S 5 4 b W w g o h g A K K A U A A A A A A A A A A A A A A A A A A A A A A A A A A A A h Y 8 x D o I w G I W v Q r r T F k w M k p 8 y 6 K Y k J i b G t S m 1 N E I x t F j u 5 u C R v I I Y R d 0 c 3 / e + 4 b 3 7 9 Q b 5 0 N T B R X Z W t y Z D E a Y o k E a 0 p T Y q Q 7 0 7 h g n K G W y 5 O H E l g 1 E 2 N h 1 s m a H K u X N K i P c e + x l u O 0 V i S i N y K D Y 7 U c m G o 4 + s / 8 u h N t Z x I y R i s H + N Y T G O a I I X y R x T I B O E Q p u v E I 9 7 n + 0 P h G V f u 7 6 T r O T h a g 1 k i k D e H 9 g D U E s D B B Q A A g A I A A t b 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W 4 d X t / k K / 9 k C A A A x D A A A E w A c A E Z v c m 1 1 b G F z L 1 N l Y 3 R p b 2 4 x L m 0 g o h g A K K A U A A A A A A A A A A A A A A A A A A A A A A A A A A A A 5 V X N b t p A E L 4 j 8 Q 4 r 5 2 J L C J X 0 v x G H 2 A l K R N s g n L a H E K H F n o S t 1 7 v R 7 k K D E N c + S p 6 h d 1 6 s Y x y T J d h J K + W Q q l z Q f j O 7 8 8 0 3 P 9 Y Q G S Y F C f P / 1 l 6 9 V q / p M V U Q k y D w h 8 F x G J I 2 4 W D q N Y K / L u M x I L A f R a B 1 8 4 A a O q I a 3 A 7 j 0 A y k M C C M d p 2 j D 4 O D s N 8 f F P Z B I B U 0 a R T F I 8 d r k L N A A T X w m U 7 Z J c 3 i 9 p S 8 A m U Y 6 L Z R E z j 3 G n m 4 o c V h F X p + F k Z j S G n b c R r H B t K 2 U 3 g 4 5 4 u z L N z 5 7 d U d p / M d l A C k a 2 S a A l H L m y Q B 5 e B T p 3 S E d E P g m H V f / t D u O k 6 D A I 3 G R E h D P j J t m s f 6 M L 0 y M 3 d 1 6 E M q p / C J m m j M x G U W X r t 9 i K S K m x 0 G P P 5 K + Q T w M c x w j v y I m H C + 8 D y v X m P i E V K 2 7 j v r n I i 7 6 z n / q v z L n y J W Y I i Z X c G d 6 K e K C n 0 h V R p I P k n F K R p t + e d z B 1 + R K F 5 2 j c R I c 7 H Y E H D j W V u 2 T j D 8 c h K U q X V 4 H Q F v f p M q G U m Z P C Q W h y k o r O 0 g 7 O / 3 B h 0 m k C x W l g M J Z g k H N T j o D t f o E D F 8 9 5 r r 6 0 z V r N p I G / U r 5 M s Z D c M x I N + 1 g r l u u c 1 p d J m I 2 8 7 K Z V v C o + X N N O s V 7 D q l E 8 U u j N 2 / W L V U G j g C G q P Z t a N h j W + t + 5 y H E e V U 3 S v t X 9 W n g k l W r d y t V R R M T N I R q E U 2 A F t 1 z M C 1 e G Q l X s k 1 X 3 J 2 G V U Y u 1 h o Z q q s O Z c 3 h Y W K m Q W / L Y f f l c P v y + H W i w q 8 V Y H v V u A v K / B X F f j r C r w i 2 V Z F t q 2 N d B f e 9 q 5 M J J d C 2 G 2 W b 7 3 8 f t Y K G 3 3 T s D v A K o A l u i W 0 J a 4 t q C 2 i L Z w t l i 2 Q L Y o t h J 3 8 X c J W l i d p v P w 1 M u V Z C p p a W W 4 L k n X 7 Z v / Z R + L i 8 H n O d g t b J 9 t n e x D u Q 4 V 3 W Z U e / 6 K V J f s c P m 6 4 p f z e M 1 v S f q 9 y R / u 9 J 1 7 R R a z / b 0 M / 7 b Z 5 y q n + k 1 n 0 e 4 8 O 9 9 r l o S 2 x c r L I 5 / n G x O d U J C Q b 3 e c z z i X c 9 n 4 D U E s B A i 0 A F A A C A A g A C 1 u H V 7 N S J L 2 l A A A A 9 g A A A B I A A A A A A A A A A A A A A A A A A A A A A E N v b m Z p Z y 9 Q Y W N r Y W d l L n h t b F B L A Q I t A B Q A A g A I A A t b h 1 c P y u m r p A A A A O k A A A A T A A A A A A A A A A A A A A A A A P E A A A B b Q 2 9 u d G V u d F 9 U e X B l c 1 0 u e G 1 s U E s B A i 0 A F A A C A A g A C 1 u H V 7 f 5 C v / Z A g A A M Q w A A B M A A A A A A A A A A A A A A A A A 4 g E A A E Z v c m 1 1 b G F z L 1 N l Y 3 R p b 2 4 x L m 1 Q S w U G A A A A A A M A A w D C A A A A C 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z Q A A A A A A A B h N 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0 N C X 0 N J U 1 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F c n J v c k N v d W 5 0 I i B W Y W x 1 Z T 0 i b D A i I C 8 + P E V u d H J 5 I F R 5 c G U 9 I k Z p b G x M Y X N 0 V X B k Y X R l Z C I g V m F s d W U 9 I m Q y M D I x L T E w L T A 4 V D A 4 O j I 0 O j A 4 L j Y 5 M D c y M T J a I i A v P j x F b n R y e S B U e X B l P S J G a W x s Q 2 9 s d W 1 u V H l w Z X M i I F Z h b H V l P S J z Q n d V R k J R V U Z C U T 0 9 I i A v P j x F b n R y e S B U e X B l P S J R d W V y e U l E I i B W Y W x 1 Z T 0 i c 2 U z Y W N l M z M x L W R k M j Q t N D h m N C 1 h Z m R m L T Q 2 Y T l i Z D k 4 M D Q 0 Y y I g L z 4 8 R W 5 0 c n k g V H l w Z T 0 i R m l s b E N v d W 5 0 I i B W Y W x 1 Z T 0 i b D k 3 N C I g L z 4 8 R W 5 0 c n k g V H l w Z T 0 i R m l s b E N v b H V t b k 5 h b W V z I i B W Y W x 1 Z T 0 i c 1 s m c X V v d D t E Y X R v J n F 1 b 3 Q 7 L C Z x d W 9 0 O 0 l u Z G l r Y X R v c i Z x d W 9 0 O y w m c X V v d D t Q Z W 5 n Z W 1 h c m t l Z G V 0 J n F 1 b 3 Q 7 L C Z x d W 9 0 O 0 9 i b G l n Y X R p b 2 5 z b W F y a 2 V k Z X Q m c X V v d D s s J n F 1 b 3 Q 7 Q W t 0 a W V t Y X J r Z W R l d C Z x d W 9 0 O y w m c X V v d D t W Y W x 1 d G F t Y X J r Z W R l d C Z x d W 9 0 O y w m c X V v d D t C Y W 5 r c 2 V r d G 9 y Z W 4 m c X V v d D t d I i A v P j x F b n R y e S B U e X B l P S J B Z G R l Z F R v R G F 0 Y U 1 v Z G V s I i B W Y W x 1 Z T 0 i b D A i I C 8 + P E V u d H J 5 I F R 5 c G U 9 I k Z p b G x T d G F 0 d X M i I F Z h b H V l P S J z Q 2 9 t c G x l d G U i I C 8 + P E V u d H J 5 I F R 5 c G U 9 I k 5 h d m l n Y X R p b 2 5 T d G V w T m F t Z S I g V m F s d W U 9 I n N O Y X Z p Z 2 F 0 a W 9 u I i A v P j x F b n R y e S B U e X B l P S J S Z W x h d G l v b n N o a X B J b m Z v Q 2 9 u d G F p b m V y I i B W Y W x 1 Z T 0 i c 3 s m c X V v d D t j b 2 x 1 b W 5 D b 3 V u d C Z x d W 9 0 O z o 3 L C Z x d W 9 0 O 2 t l e U N v b H V t b k 5 h b W V z J n F 1 b 3 Q 7 O l t d L C Z x d W 9 0 O 3 F 1 Z X J 5 U m V s Y X R p b 2 5 z a G l w c y Z x d W 9 0 O z p b X S w m c X V v d D t j b 2 x 1 b W 5 J Z G V u d G l 0 a W V z J n F 1 b 3 Q 7 O l s m c X V v d D t T Z X J 2 Z X I u R G F 0 Y W J h c 2 V c X C 8 y L 0 Z p b G U v a D p c X F x c Z H N y c l x c X F x k Y X R h Y m F z Z V x c X F x j b 3 J l L m F j Y 2 R i L y 9 D Q 0 J f Q 0 l T U y 5 7 R G F 0 b y w w f S Z x d W 9 0 O y w m c X V v d D t T Z X J 2 Z X I u R G F 0 Y W J h c 2 V c X C 8 y L 0 Z p b G U v a D p c X F x c Z H N y c l x c X F x k Y X R h Y m F z Z V x c X F x j b 3 J l L m F j Y 2 R i L y 9 D Q 0 J f Q 0 l T U y 5 7 S W 5 k a W t h d G 9 y L D F 9 J n F 1 b 3 Q 7 L C Z x d W 9 0 O 1 N l c n Z l c i 5 E Y X R h Y m F z Z V x c L z I v R m l s Z S 9 o O l x c X F x k c 3 J y X F x c X G R h d G F i Y X N l X F x c X G N v c m U u Y W N j Z G I v L 0 N D Q l 9 D S V N T L n t Q Z W 5 n Z W 1 h c m t l Z G V 0 L D J 9 J n F 1 b 3 Q 7 L C Z x d W 9 0 O 1 N l c n Z l c i 5 E Y X R h Y m F z Z V x c L z I v R m l s Z S 9 o O l x c X F x k c 3 J y X F x c X G R h d G F i Y X N l X F x c X G N v c m U u Y W N j Z G I v L 0 N D Q l 9 D S V N T L n t P Y m x p Z 2 F 0 a W 9 u c 2 1 h c m t l Z G V 0 L D N 9 J n F 1 b 3 Q 7 L C Z x d W 9 0 O 1 N l c n Z l c i 5 E Y X R h Y m F z Z V x c L z I v R m l s Z S 9 o O l x c X F x k c 3 J y X F x c X G R h d G F i Y X N l X F x c X G N v c m U u Y W N j Z G I v L 0 N D Q l 9 D S V N T L n t B a 3 R p Z W 1 h c m t l Z G V 0 L D R 9 J n F 1 b 3 Q 7 L C Z x d W 9 0 O 1 N l c n Z l c i 5 E Y X R h Y m F z Z V x c L z I v R m l s Z S 9 o O l x c X F x k c 3 J y X F x c X G R h d G F i Y X N l X F x c X G N v c m U u Y W N j Z G I v L 0 N D Q l 9 D S V N T L n t W Y W x 1 d G F t Y X J r Z W R l d C w 1 f S Z x d W 9 0 O y w m c X V v d D t T Z X J 2 Z X I u R G F 0 Y W J h c 2 V c X C 8 y L 0 Z p b G U v a D p c X F x c Z H N y c l x c X F x k Y X R h Y m F z Z V x c X F x j b 3 J l L m F j Y 2 R i L y 9 D Q 0 J f Q 0 l T U y 5 7 Q m F u a 3 N l a 3 R v c m V u L D Z 9 J n F 1 b 3 Q 7 X S w m c X V v d D t D b 2 x 1 b W 5 D b 3 V u d C Z x d W 9 0 O z o 3 L C Z x d W 9 0 O 0 t l e U N v b H V t b k 5 h b W V z J n F 1 b 3 Q 7 O l t d L C Z x d W 9 0 O 0 N v b H V t b k l k Z W 5 0 a X R p Z X M m c X V v d D s 6 W y Z x d W 9 0 O 1 N l c n Z l c i 5 E Y X R h Y m F z Z V x c L z I v R m l s Z S 9 o O l x c X F x k c 3 J y X F x c X G R h d G F i Y X N l X F x c X G N v c m U u Y W N j Z G I v L 0 N D Q l 9 D S V N T L n t E Y X R v L D B 9 J n F 1 b 3 Q 7 L C Z x d W 9 0 O 1 N l c n Z l c i 5 E Y X R h Y m F z Z V x c L z I v R m l s Z S 9 o O l x c X F x k c 3 J y X F x c X G R h d G F i Y X N l X F x c X G N v c m U u Y W N j Z G I v L 0 N D Q l 9 D S V N T L n t J b m R p a 2 F 0 b 3 I s M X 0 m c X V v d D s s J n F 1 b 3 Q 7 U 2 V y d m V y L k R h d G F i Y X N l X F w v M i 9 G a W x l L 2 g 6 X F x c X G R z c n J c X F x c Z G F 0 Y W J h c 2 V c X F x c Y 2 9 y Z S 5 h Y 2 N k Y i 8 v Q 0 N C X 0 N J U 1 M u e 1 B l b m d l b W F y a 2 V k Z X Q s M n 0 m c X V v d D s s J n F 1 b 3 Q 7 U 2 V y d m V y L k R h d G F i Y X N l X F w v M i 9 G a W x l L 2 g 6 X F x c X G R z c n J c X F x c Z G F 0 Y W J h c 2 V c X F x c Y 2 9 y Z S 5 h Y 2 N k Y i 8 v Q 0 N C X 0 N J U 1 M u e 0 9 i b G l n Y X R p b 2 5 z b W F y a 2 V k Z X Q s M 3 0 m c X V v d D s s J n F 1 b 3 Q 7 U 2 V y d m V y L k R h d G F i Y X N l X F w v M i 9 G a W x l L 2 g 6 X F x c X G R z c n J c X F x c Z G F 0 Y W J h c 2 V c X F x c Y 2 9 y Z S 5 h Y 2 N k Y i 8 v Q 0 N C X 0 N J U 1 M u e 0 F r d G l l b W F y a 2 V k Z X Q s N H 0 m c X V v d D s s J n F 1 b 3 Q 7 U 2 V y d m V y L k R h d G F i Y X N l X F w v M i 9 G a W x l L 2 g 6 X F x c X G R z c n J c X F x c Z G F 0 Y W J h c 2 V c X F x c Y 2 9 y Z S 5 h Y 2 N k Y i 8 v Q 0 N C X 0 N J U 1 M u e 1 Z h b H V 0 Y W 1 h c m t l Z G V 0 L D V 9 J n F 1 b 3 Q 7 L C Z x d W 9 0 O 1 N l c n Z l c i 5 E Y X R h Y m F z Z V x c L z I v R m l s Z S 9 o O l x c X F x k c 3 J y X F x c X G R h d G F i Y X N l X F x c X G N v c m U u Y W N j Z G I v L 0 N D Q l 9 D S V N T L n t C Y W 5 r c 2 V r d G 9 y Z W 4 s N n 0 m c X V v d D t d L C Z x d W 9 0 O 1 J l b G F 0 a W 9 u c 2 h p c E l u Z m 8 m c X V v d D s 6 W 1 1 9 I i A v P j w v U 3 R h Y m x l R W 5 0 c m l l c z 4 8 L 0 l 0 Z W 0 + P E l 0 Z W 0 + P E l 0 Z W 1 M b 2 N h d G l v b j 4 8 S X R l b V R 5 c G U + R m 9 y b X V s Y T w v S X R l b V R 5 c G U + P E l 0 Z W 1 Q Y X R o P l N l Y 3 R p b 2 4 x L 0 N D Q l 9 D S V N T L 0 t p b G R l P C 9 J d G V t U G F 0 a D 4 8 L 0 l 0 Z W 1 M b 2 N h d G l v b j 4 8 U 3 R h Y m x l R W 5 0 c m l l c y A v P j w v S X R l b T 4 8 S X R l b T 4 8 S X R l b U x v Y 2 F 0 a W 9 u P j x J d G V t V H l w Z T 5 G b 3 J t d W x h P C 9 J d G V t V H l w Z T 4 8 S X R l b V B h d G g + U 2 V j d G l v b j E v Q 0 N C X 0 N J U 1 M v X 0 N D Q l 9 D S V N T P C 9 J d G V t U G F 0 a D 4 8 L 0 l 0 Z W 1 M b 2 N h d G l v b j 4 8 U 3 R h Y m x l R W 5 0 c m l l c y A v P j w v S X R l b T 4 8 S X R l b T 4 8 S X R l b U x v Y 2 F 0 a W 9 u P j x J d G V t V H l w Z T 5 G b 3 J t d W x h P C 9 J d G V t V H l w Z T 4 8 S X R l b V B h d G g + U 2 V j d G l v b j E v Q 0 N C X 0 N J U 1 M v R m p l c m 5 l Z G U l M j B 0 b 2 1 t Z S U y M H I l Q z M l Q T Z r a 2 V y P C 9 J d G V t U G F 0 a D 4 8 L 0 l 0 Z W 1 M b 2 N h d G l v b j 4 8 U 3 R h Y m x l R W 5 0 c m l l c y A v P j w v S X R l b T 4 8 S X R l b T 4 8 S X R l b U x v Y 2 F 0 a W 9 u P j x J d G V t V H l w Z T 5 G b 3 J t d W x h P C 9 J d G V t V H l w Z T 4 8 S X R l b V B h d G g + U 2 V j d G l v b j E v Q 0 N C X 0 N J U 1 M 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m l u Y W 5 z a W V s I H N 0 c m V z c 2 l u Z G l r Y X R v c i I g L z 4 8 R W 5 0 c n k g V H l w Z T 0 i U m V j b 3 Z l c n l U Y X J n Z X R D b 2 x 1 b W 4 i I F Z h b H V l P S J s M S I g L z 4 8 R W 5 0 c n k g V H l w Z T 0 i U m V j b 3 Z l c n l U Y X J n Z X R S b 3 c i I F Z h b H V l P S J s N y I g L z 4 8 R W 5 0 c n k g V H l w Z T 0 i R m l s b G V k Q 2 9 t c G x l d G V S Z X N 1 b H R U b 1 d v c m t z a G V l d C I g V m F s d W U 9 I m w x I i A v P j x F b n R y e S B U e X B l P S J R d W V y e U l E I i B W Y W x 1 Z T 0 i c z B h N j l i M j I w L T c x M j A t N D h m N y 0 4 Y T c y L W Y y O D V l Y m U 5 M G J l M S I g L z 4 8 R W 5 0 c n k g V H l w Z T 0 i R m l s b E V y c m 9 y Q 2 9 1 b n Q i I F Z h b H V l P S J s M C I g L z 4 8 R W 5 0 c n k g V H l w Z T 0 i R m l s b E x h c 3 R V c G R h d G V k I i B W Y W x 1 Z T 0 i Z D I w M j M t M T I t M D d U M T A 6 M j E 6 M T I u N T c y O D I y M l o i I C 8 + P E V u d H J 5 I F R 5 c G U 9 I k Z p b G x F c n J v c k N v Z G U i I F Z h b H V l P S J z V W 5 r b m 9 3 b i I g L z 4 8 R W 5 0 c n k g V H l w Z T 0 i R m l s b E N v b H V t b l R 5 c G V z I i B W Y W x 1 Z T 0 i c 0 N R V U Z C U V V G Q l E 9 P S I g L z 4 8 R W 5 0 c n k g V H l w Z T 0 i R m l s b E N v d W 5 0 I i B W Y W x 1 Z T 0 i b D E w O D g i I C 8 + P E V u d H J 5 I F R 5 c G U 9 I k Z p b G x D b 2 x 1 b W 5 O Y W 1 l c y I g V m F s d W U 9 I n N b J n F 1 b 3 Q 7 R G F 0 b y Z x d W 9 0 O y w m c X V v d D t J b m R p a 2 F 0 b 3 I m c X V v d D s s J n F 1 b 3 Q 7 U G V u Z 2 V t Y X J r Z W R l d C Z x d W 9 0 O y w m c X V v d D t P Y m x p Z 2 F 0 a W 9 u c 2 1 h c m t l Z G V 0 J n F 1 b 3 Q 7 L C Z x d W 9 0 O 0 F r d G l l b W F y a 2 V k Z X Q m c X V v d D s s J n F 1 b 3 Q 7 V m F s d X R h b W F y a 2 V k Z X Q m c X V v d D s s J n F 1 b 3 Q 7 Q m F u a 3 N l a 3 R v c m V u J n F 1 b 3 Q 7 X S I g L z 4 8 R W 5 0 c n k g V H l w Z T 0 i R m l s b F N 0 Y X R 1 c y I g V m F s d W U 9 I n N D b 2 1 w b G V 0 Z S I g L z 4 8 R W 5 0 c n k g V H l w Z T 0 i Q W R k Z W R U b 0 R h d G F N b 2 R l b C I g V m F s d W U 9 I m w w I i A v P j x F b n R y e S B U e X B l P S J S Z W x h d G l v b n N o a X B J b m Z v Q 2 9 u d G F p b m V y I i B W Y W x 1 Z T 0 i c 3 s m c X V v d D t j b 2 x 1 b W 5 D b 3 V u d C Z x d W 9 0 O z o 3 L C Z x d W 9 0 O 2 t l e U N v b H V t b k 5 h b W V z J n F 1 b 3 Q 7 O l t d L C Z x d W 9 0 O 3 F 1 Z X J 5 U m V s Y X R p b 2 5 z a G l w c y Z x d W 9 0 O z p b X S w m c X V v d D t j b 2 x 1 b W 5 J Z G V u d G l 0 a W V z J n F 1 b 3 Q 7 O l s m c X V v d D t T Z W N 0 a W 9 u M S 9 D Q 0 J f Q 0 l T U y A o M i k v Q X V 0 b 1 J l b W 9 2 Z W R D b 2 x 1 b W 5 z M S 5 7 R G F 0 b y w w f S Z x d W 9 0 O y w m c X V v d D t T Z W N 0 a W 9 u M S 9 D Q 0 J f Q 0 l T U y A o M i k v Q X V 0 b 1 J l b W 9 2 Z W R D b 2 x 1 b W 5 z M S 5 7 S W 5 k a W t h d G 9 y L D F 9 J n F 1 b 3 Q 7 L C Z x d W 9 0 O 1 N l Y 3 R p b 2 4 x L 0 N D Q l 9 D S V N T I C g y K S 9 B d X R v U m V t b 3 Z l Z E N v b H V t b n M x L n t Q Z W 5 n Z W 1 h c m t l Z G V 0 L D J 9 J n F 1 b 3 Q 7 L C Z x d W 9 0 O 1 N l Y 3 R p b 2 4 x L 0 N D Q l 9 D S V N T I C g y K S 9 B d X R v U m V t b 3 Z l Z E N v b H V t b n M x L n t P Y m x p Z 2 F 0 a W 9 u c 2 1 h c m t l Z G V 0 L D N 9 J n F 1 b 3 Q 7 L C Z x d W 9 0 O 1 N l Y 3 R p b 2 4 x L 0 N D Q l 9 D S V N T I C g y K S 9 B d X R v U m V t b 3 Z l Z E N v b H V t b n M x L n t B a 3 R p Z W 1 h c m t l Z G V 0 L D R 9 J n F 1 b 3 Q 7 L C Z x d W 9 0 O 1 N l Y 3 R p b 2 4 x L 0 N D Q l 9 D S V N T I C g y K S 9 B d X R v U m V t b 3 Z l Z E N v b H V t b n M x L n t W Y W x 1 d G F t Y X J r Z W R l d C w 1 f S Z x d W 9 0 O y w m c X V v d D t T Z W N 0 a W 9 u M S 9 D Q 0 J f Q 0 l T U y A o M i k v Q X V 0 b 1 J l b W 9 2 Z W R D b 2 x 1 b W 5 z M S 5 7 Q m F u a 3 N l a 3 R v c m V u L D Z 9 J n F 1 b 3 Q 7 X S w m c X V v d D t D b 2 x 1 b W 5 D b 3 V u d C Z x d W 9 0 O z o 3 L C Z x d W 9 0 O 0 t l e U N v b H V t b k 5 h b W V z J n F 1 b 3 Q 7 O l t d L C Z x d W 9 0 O 0 N v b H V t b k l k Z W 5 0 a X R p Z X M m c X V v d D s 6 W y Z x d W 9 0 O 1 N l Y 3 R p b 2 4 x L 0 N D Q l 9 D S V N T I C g y K S 9 B d X R v U m V t b 3 Z l Z E N v b H V t b n M x L n t E Y X R v L D B 9 J n F 1 b 3 Q 7 L C Z x d W 9 0 O 1 N l Y 3 R p b 2 4 x L 0 N D Q l 9 D S V N T I C g y K S 9 B d X R v U m V t b 3 Z l Z E N v b H V t b n M x L n t J b m R p a 2 F 0 b 3 I s M X 0 m c X V v d D s s J n F 1 b 3 Q 7 U 2 V j d G l v b j E v Q 0 N C X 0 N J U 1 M g K D I p L 0 F 1 d G 9 S Z W 1 v d m V k Q 2 9 s d W 1 u c z E u e 1 B l b m d l b W F y a 2 V k Z X Q s M n 0 m c X V v d D s s J n F 1 b 3 Q 7 U 2 V j d G l v b j E v Q 0 N C X 0 N J U 1 M g K D I p L 0 F 1 d G 9 S Z W 1 v d m V k Q 2 9 s d W 1 u c z E u e 0 9 i b G l n Y X R p b 2 5 z b W F y a 2 V k Z X Q s M 3 0 m c X V v d D s s J n F 1 b 3 Q 7 U 2 V j d G l v b j E v Q 0 N C X 0 N J U 1 M g K D I p L 0 F 1 d G 9 S Z W 1 v d m V k Q 2 9 s d W 1 u c z E u e 0 F r d G l l b W F y a 2 V k Z X Q s N H 0 m c X V v d D s s J n F 1 b 3 Q 7 U 2 V j d G l v b j E v Q 0 N C X 0 N J U 1 M g K D I p L 0 F 1 d G 9 S Z W 1 v d m V k Q 2 9 s d W 1 u c z E u e 1 Z h b H V 0 Y W 1 h c m t l Z G V 0 L D V 9 J n F 1 b 3 Q 7 L C Z x d W 9 0 O 1 N l Y 3 R p b 2 4 x L 0 N D Q l 9 D S V N T I C g y K S 9 B d X R v U m V t b 3 Z l Z E N v b H V t b n M x L n t C Y W 5 r c 2 V r d G 9 y Z W 4 s N n 0 m c X V v d D t d L C Z x d W 9 0 O 1 J l b G F 0 a W 9 u c 2 h p c E l u Z m 8 m c X V v d D s 6 W 1 1 9 I i A v P j w v U 3 R h Y m x l R W 5 0 c m l l c z 4 8 L 0 l 0 Z W 0 + P E l 0 Z W 0 + P E l 0 Z W 1 M b 2 N h d G l v b j 4 8 S X R l b V R 5 c G U + R m 9 y b X V s Y T w v S X R l b V R 5 c G U + P E l 0 Z W 1 Q Y X R o P l N l Y 3 R p b 2 4 x L 0 N D Q l 9 D S V N T J T I w K D I p L 0 t p b G R l P C 9 J d G V t U G F 0 a D 4 8 L 0 l 0 Z W 1 M b 2 N h d G l v b j 4 8 U 3 R h Y m x l R W 5 0 c m l l c y A v P j w v S X R l b T 4 8 S X R l b T 4 8 S X R l b U x v Y 2 F 0 a W 9 u P j x J d G V t V H l w Z T 5 G b 3 J t d W x h P C 9 J d G V t V H l w Z T 4 8 S X R l b V B h d G g + U 2 V j d G l v b j E v Q 0 N C X 0 N J U 1 M l M j A o M i k v X 0 N D Q l 9 D S V N T P C 9 J d G V t U G F 0 a D 4 8 L 0 l 0 Z W 1 M b 2 N h d G l v b j 4 8 U 3 R h Y m x l R W 5 0 c m l l c y A v P j w v S X R l b T 4 8 S X R l b T 4 8 S X R l b U x v Y 2 F 0 a W 9 u P j x J d G V t V H l w Z T 5 G b 3 J t d W x h P C 9 J d G V t V H l w Z T 4 8 S X R l b V B h d G g + U 2 V j d G l v b j E v R k N f V U 9 D 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Z p b m F u c 2 l l b C B j e W t l b C A o V U 9 D K S I g L z 4 8 R W 5 0 c n k g V H l w Z T 0 i U m V j b 3 Z l c n l U Y X J n Z X R D b 2 x 1 b W 4 i I F Z h b H V l P S J s M S I g L z 4 8 R W 5 0 c n k g V H l w Z T 0 i U m V j b 3 Z l c n l U Y X J n Z X R S b 3 c i I F Z h b H V l P S J s N i I g L z 4 8 R W 5 0 c n k g V H l w Z T 0 i R m l s b G V k Q 2 9 t c G x l d G V S Z X N 1 b H R U b 1 d v c m t z a G V l d C I g V m F s d W U 9 I m w x I i A v P j x F b n R y e S B U e X B l P S J R d W V y e U l E I i B W Y W x 1 Z T 0 i c z N i Y T M 1 M W F l L T Q 1 Y T c t N D U z M y 0 4 Y W M 4 L W M 1 N D A 2 Y m V l Z T c x M y I g L z 4 8 R W 5 0 c n k g V H l w Z T 0 i R m l s b E V y c m 9 y Q 2 9 1 b n Q i I F Z h b H V l P S J s M C I g L z 4 8 R W 5 0 c n k g V H l w Z T 0 i R m l s b E x h c 3 R V c G R h d G V k I i B W Y W x 1 Z T 0 i Z D I w M j M t M T I t M D d U M T A 6 M j E 6 M T M u N j Q 2 O D M 3 M F o i I C 8 + P E V u d H J 5 I F R 5 c G U 9 I k Z p b G x F c n J v c k N v Z G U i I F Z h b H V l P S J z V W 5 r b m 9 3 b i I g L z 4 8 R W 5 0 c n k g V H l w Z T 0 i R m l s b E N v b H V t b l R 5 c G V z I i B W Y W x 1 Z T 0 i c 0 N R V U Z C U T 0 9 I i A v P j x F b n R y e S B U e X B l P S J G a W x s Q 2 9 1 b n Q i I F Z h b H V l P S J s M j E x I i A v P j x F b n R y e S B U e X B l P S J G a W x s Q 2 9 s d W 1 u T m F t Z X M i I F Z h b H V l P S J z W y Z x d W 9 0 O 0 R h d G 8 m c X V v d D s s J n F 1 b 3 Q 7 R m l u Y W 5 z a W V s I E N 5 a 2 V s I C h V T 0 M p J n F 1 b 3 Q 7 L C Z x d W 9 0 O 0 J v b G l n Y 3 l r Z W w g K F V P Q y k m c X V v d D s s J n F 1 b 3 Q 7 S 3 J l Z G l 0 Y 3 l r Z W w g K F V P Q y k m c X V v d D t d 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0 Z D X 1 V P Q y 9 B d X R v U m V t b 3 Z l Z E N v b H V t b n M x L n t E Y X R v L D B 9 J n F 1 b 3 Q 7 L C Z x d W 9 0 O 1 N l Y 3 R p b 2 4 x L 0 Z D X 1 V P Q y 9 B d X R v U m V t b 3 Z l Z E N v b H V t b n M x L n t G a W 5 h b n N p Z W w g Q 3 l r Z W w g K F V P Q y k s M X 0 m c X V v d D s s J n F 1 b 3 Q 7 U 2 V j d G l v b j E v R k N f V U 9 D L 0 F 1 d G 9 S Z W 1 v d m V k Q 2 9 s d W 1 u c z E u e 0 J v b G l n Y 3 l r Z W w g K F V P Q y k s M n 0 m c X V v d D s s J n F 1 b 3 Q 7 U 2 V j d G l v b j E v R k N f V U 9 D L 0 F 1 d G 9 S Z W 1 v d m V k Q 2 9 s d W 1 u c z E u e 0 t y Z W R p d G N 5 a 2 V s I C h V T 0 M p L D N 9 J n F 1 b 3 Q 7 X S w m c X V v d D t D b 2 x 1 b W 5 D b 3 V u d C Z x d W 9 0 O z o 0 L C Z x d W 9 0 O 0 t l e U N v b H V t b k 5 h b W V z J n F 1 b 3 Q 7 O l t d L C Z x d W 9 0 O 0 N v b H V t b k l k Z W 5 0 a X R p Z X M m c X V v d D s 6 W y Z x d W 9 0 O 1 N l Y 3 R p b 2 4 x L 0 Z D X 1 V P Q y 9 B d X R v U m V t b 3 Z l Z E N v b H V t b n M x L n t E Y X R v L D B 9 J n F 1 b 3 Q 7 L C Z x d W 9 0 O 1 N l Y 3 R p b 2 4 x L 0 Z D X 1 V P Q y 9 B d X R v U m V t b 3 Z l Z E N v b H V t b n M x L n t G a W 5 h b n N p Z W w g Q 3 l r Z W w g K F V P Q y k s M X 0 m c X V v d D s s J n F 1 b 3 Q 7 U 2 V j d G l v b j E v R k N f V U 9 D L 0 F 1 d G 9 S Z W 1 v d m V k Q 2 9 s d W 1 u c z E u e 0 J v b G l n Y 3 l r Z W w g K F V P Q y k s M n 0 m c X V v d D s s J n F 1 b 3 Q 7 U 2 V j d G l v b j E v R k N f V U 9 D L 0 F 1 d G 9 S Z W 1 v d m V k Q 2 9 s d W 1 u c z E u e 0 t y Z W R p d G N 5 a 2 V s I C h V T 0 M p L D N 9 J n F 1 b 3 Q 7 X S w m c X V v d D t S Z W x h d G l v b n N o a X B J b m Z v J n F 1 b 3 Q 7 O l t d f S I g L z 4 8 L 1 N 0 Y W J s Z U V u d H J p Z X M + P C 9 J d G V t P j x J d G V t P j x J d G V t T G 9 j Y X R p b 2 4 + P E l 0 Z W 1 U e X B l P k Z v c m 1 1 b G E 8 L 0 l 0 Z W 1 U e X B l P j x J d G V t U G F 0 a D 5 T Z W N 0 a W 9 u M S 9 G Q 1 9 V T 0 M v S 2 l s Z G U 8 L 0 l 0 Z W 1 Q Y X R o P j w v S X R l b U x v Y 2 F 0 a W 9 u P j x T d G F i b G V F b n R y a W V z I C 8 + P C 9 J d G V t P j x J d G V t P j x J d G V t T G 9 j Y X R p b 2 4 + P E l 0 Z W 1 U e X B l P k Z v c m 1 1 b G E 8 L 0 l 0 Z W 1 U e X B l P j x J d G V t U G F 0 a D 5 T Z W N 0 a W 9 u M S 9 G Q 1 9 V T 0 M v R k N f V U 9 D X 1 N o Z W V 0 P C 9 J d G V t U G F 0 a D 4 8 L 0 l 0 Z W 1 M b 2 N h d G l v b j 4 8 U 3 R h Y m x l R W 5 0 c m l l c y A v P j w v S X R l b T 4 8 S X R l b T 4 8 S X R l b U x v Y 2 F 0 a W 9 u P j x J d G V t V H l w Z T 5 G b 3 J t d W x h P C 9 J d G V t V H l w Z T 4 8 S X R l b V B h d G g + U 2 V j d G l v b j E v R k N f V U 9 D L 0 g l Q z M l Q T Z 2 Z W R l J T I w b 3 Z l c n N r c m l m d G V y P C 9 J d G V t U G F 0 a D 4 8 L 0 l 0 Z W 1 M b 2 N h d G l v b j 4 8 U 3 R h Y m x l R W 5 0 c m l l c y A v P j w v S X R l b T 4 8 S X R l b T 4 8 S X R l b U x v Y 2 F 0 a W 9 u P j x J d G V t V H l w Z T 5 G b 3 J t d W x h P C 9 J d G V t V H l w Z T 4 8 S X R l b V B h d G g + U 2 V j d G l v b j E v R k N f V U 9 D L y V D M y U 4 N m 5 k c m V 0 J T I w d H l w Z T w v S X R l b V B h d G g + P C 9 J d G V t T G 9 j Y X R p b 2 4 + P F N 0 Y W J s Z U V u d H J p Z X M g L z 4 8 L 0 l 0 Z W 0 + P E l 0 Z W 0 + P E l 0 Z W 1 M b 2 N h d G l v b j 4 8 S X R l b V R 5 c G U + R m 9 y b X V s Y T w v S X R l b V R 5 c G U + P E l 0 Z W 1 Q Y X R o P l N l Y 3 R p b 2 4 x L 0 Z D X 1 V P Q y 9 G a m V y b m V k Z S U y M G t v b G 9 u b m V y P C 9 J d G V t U G F 0 a D 4 8 L 0 l 0 Z W 1 M b 2 N h d G l v b j 4 8 U 3 R h Y m x l R W 5 0 c m l l c y A v P j w v S X R l b T 4 8 S X R l b T 4 8 S X R l b U x v Y 2 F 0 a W 9 u P j x J d G V t V H l w Z T 5 G b 3 J t d W x h P C 9 J d G V t V H l w Z T 4 8 S X R l b V B h d G g + U 2 V j d G l v b j E v R k N f V U 9 D L 0 9 t Z C V D M y V C O G J 0 Z S U y M G t v b G 9 u b m V y P C 9 J d G V t U G F 0 a D 4 8 L 0 l 0 Z W 1 M b 2 N h d G l v b j 4 8 U 3 R h Y m x l R W 5 0 c m l l c y A v P j w v S X R l b T 4 8 S X R l b T 4 8 S X R l b U x v Y 2 F 0 a W 9 u P j x J d G V t V H l w Z T 5 G b 3 J t d W x h P C 9 J d G V t V H l w Z T 4 8 S X R l b V B h d G g + U 2 V j d G l v b j E v R k N f V U 9 D L 0 Z q Z X J u Z W R l J T I w d G 9 t b W U l M j B y J U M z J U E 2 a 2 t l c j w v S X R l b V B h d G g + P C 9 J d G V t T G 9 j Y X R p b 2 4 + P F N 0 Y W J s Z U V u d H J p Z X M g L z 4 8 L 0 l 0 Z W 0 + P E l 0 Z W 0 + P E l 0 Z W 1 M b 2 N h d G l v b j 4 8 S X R l b V R 5 c G U + R m 9 y b X V s Y T w v S X R l b V R 5 c G U + P E l 0 Z W 1 Q Y X R o P l N l Y 3 R p b 2 4 x L 0 Z D X 0 J Q 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Z p b m F u c 2 l l b C B j e W t l b C A o Q l A p I i A v P j x F b n R y e S B U e X B l P S J S Z W N v d m V y e V R h c m d l d E N v b H V t b i I g V m F s d W U 9 I m w x I i A v P j x F b n R y e S B U e X B l P S J S Z W N v d m V y e V R h c m d l d F J v d y I g V m F s d W U 9 I m w 2 I i A v P j x F b n R y e S B U e X B l P S J G a W x s Z W R D b 2 1 w b G V 0 Z V J l c 3 V s d F R v V 2 9 y a 3 N o Z W V 0 I i B W Y W x 1 Z T 0 i b D E i I C 8 + P E V u d H J 5 I F R 5 c G U 9 I l F 1 Z X J 5 S U Q i I F Z h b H V l P S J z Y j Q 3 M m Q 0 O G Q t Z j U 3 M C 0 0 M G J k L T k 2 N j U t M D A 1 Y 2 R k Y 2 U z Y z M 1 I i A v P j x F b n R y e S B U e X B l P S J G a W x s R X J y b 3 J D b 3 V u d C I g V m F s d W U 9 I m w w I i A v P j x F b n R y e S B U e X B l P S J G a W x s T G F z d F V w Z G F 0 Z W Q i I F Z h b H V l P S J k M j A y M y 0 x M i 0 w N 1 Q x M D o y M T o x M y 4 2 N j M y M j c x W i I g L z 4 8 R W 5 0 c n k g V H l w Z T 0 i R m l s b E V y c m 9 y Q 2 9 k Z S I g V m F s d W U 9 I n N V b m t u b 3 d u I i A v P j x F b n R y e S B U e X B l P S J G a W x s Q 2 9 s d W 1 u V H l w Z X M i I F Z h b H V l P S J z Q 1 F V R k J R Q U F B Q T 0 9 I i A v P j x F b n R y e S B U e X B l P S J G a W x s Q 2 9 1 b n Q i I F Z h b H V l P S J s M j E x I i A v P j x F b n R y e S B U e X B l P S J G a W x s Q 2 9 s d W 1 u T m F t Z X M i I F Z h b H V l P S J z W y Z x d W 9 0 O 0 R h d G 8 m c X V v d D s s J n F 1 b 3 Q 7 R m l u Y W 5 z a W V s I E N 5 a 2 V s I C h C U C k m c X V v d D s s J n F 1 b 3 Q 7 Q m 9 s a W d j e W t l b C A o Q l A p J n F 1 b 3 Q 7 L C Z x d W 9 0 O 0 t y Z W R p d G N 5 a 2 V s I C h C U C k m c X V v d D s s J n F 1 b 3 Q 7 Q 2 9 s d W 1 u N i Z x d W 9 0 O y w m c X V v d D t D b 2 x 1 b W 4 3 J n F 1 b 3 Q 7 L C Z x d W 9 0 O 0 N v b H V t b j g m c X V v d D t d I i A v P j x F b n R y e S B U e X B l P S J G a W x s U 3 R h d H V z I i B W Y W x 1 Z T 0 i c 0 N v b X B s Z X R l I i A v P j x F b n R y e S B U e X B l P S J B Z G R l Z F R v R G F 0 Y U 1 v Z G V s I i B W Y W x 1 Z T 0 i b D A i I C 8 + P E V u d H J 5 I F R 5 c G U 9 I l J l b G F 0 a W 9 u c 2 h p c E l u Z m 9 D b 2 5 0 Y W l u Z X I i I F Z h b H V l P S J z e y Z x d W 9 0 O 2 N v b H V t b k N v d W 5 0 J n F 1 b 3 Q 7 O j c s J n F 1 b 3 Q 7 a 2 V 5 Q 2 9 s d W 1 u T m F t Z X M m c X V v d D s 6 W 1 0 s J n F 1 b 3 Q 7 c X V l c n l S Z W x h d G l v b n N o a X B z J n F 1 b 3 Q 7 O l t d L C Z x d W 9 0 O 2 N v b H V t b k l k Z W 5 0 a X R p Z X M m c X V v d D s 6 W y Z x d W 9 0 O 1 N l Y 3 R p b 2 4 x L 0 Z D X 0 J Q L 0 F 1 d G 9 S Z W 1 v d m V k Q 2 9 s d W 1 u c z E u e 0 R h d G 8 s M H 0 m c X V v d D s s J n F 1 b 3 Q 7 U 2 V j d G l v b j E v R k N f Q l A v Q X V 0 b 1 J l b W 9 2 Z W R D b 2 x 1 b W 5 z M S 5 7 R m l u Y W 5 z a W V s I E N 5 a 2 V s I C h C U C k s M X 0 m c X V v d D s s J n F 1 b 3 Q 7 U 2 V j d G l v b j E v R k N f Q l A v Q X V 0 b 1 J l b W 9 2 Z W R D b 2 x 1 b W 5 z M S 5 7 Q m 9 s a W d j e W t l b C A o Q l A p L D J 9 J n F 1 b 3 Q 7 L C Z x d W 9 0 O 1 N l Y 3 R p b 2 4 x L 0 Z D X 0 J Q L 0 F 1 d G 9 S Z W 1 v d m V k Q 2 9 s d W 1 u c z E u e 0 t y Z W R p d G N 5 a 2 V s I C h C U C k s M 3 0 m c X V v d D s s J n F 1 b 3 Q 7 U 2 V j d G l v b j E v R k N f Q l A v Q X V 0 b 1 J l b W 9 2 Z W R D b 2 x 1 b W 5 z M S 5 7 Q 2 9 s d W 1 u N i w 0 f S Z x d W 9 0 O y w m c X V v d D t T Z W N 0 a W 9 u M S 9 G Q 1 9 C U C 9 B d X R v U m V t b 3 Z l Z E N v b H V t b n M x L n t D b 2 x 1 b W 4 3 L D V 9 J n F 1 b 3 Q 7 L C Z x d W 9 0 O 1 N l Y 3 R p b 2 4 x L 0 Z D X 0 J Q L 0 F 1 d G 9 S Z W 1 v d m V k Q 2 9 s d W 1 u c z E u e 0 N v b H V t b j g s N n 0 m c X V v d D t d L C Z x d W 9 0 O 0 N v b H V t b k N v d W 5 0 J n F 1 b 3 Q 7 O j c s J n F 1 b 3 Q 7 S 2 V 5 Q 2 9 s d W 1 u T m F t Z X M m c X V v d D s 6 W 1 0 s J n F 1 b 3 Q 7 Q 2 9 s d W 1 u S W R l b n R p d G l l c y Z x d W 9 0 O z p b J n F 1 b 3 Q 7 U 2 V j d G l v b j E v R k N f Q l A v Q X V 0 b 1 J l b W 9 2 Z W R D b 2 x 1 b W 5 z M S 5 7 R G F 0 b y w w f S Z x d W 9 0 O y w m c X V v d D t T Z W N 0 a W 9 u M S 9 G Q 1 9 C U C 9 B d X R v U m V t b 3 Z l Z E N v b H V t b n M x L n t G a W 5 h b n N p Z W w g Q 3 l r Z W w g K E J Q K S w x f S Z x d W 9 0 O y w m c X V v d D t T Z W N 0 a W 9 u M S 9 G Q 1 9 C U C 9 B d X R v U m V t b 3 Z l Z E N v b H V t b n M x L n t C b 2 x p Z 2 N 5 a 2 V s I C h C U C k s M n 0 m c X V v d D s s J n F 1 b 3 Q 7 U 2 V j d G l v b j E v R k N f Q l A v Q X V 0 b 1 J l b W 9 2 Z W R D b 2 x 1 b W 5 z M S 5 7 S 3 J l Z G l 0 Y 3 l r Z W w g K E J Q K S w z f S Z x d W 9 0 O y w m c X V v d D t T Z W N 0 a W 9 u M S 9 G Q 1 9 C U C 9 B d X R v U m V t b 3 Z l Z E N v b H V t b n M x L n t D b 2 x 1 b W 4 2 L D R 9 J n F 1 b 3 Q 7 L C Z x d W 9 0 O 1 N l Y 3 R p b 2 4 x L 0 Z D X 0 J Q L 0 F 1 d G 9 S Z W 1 v d m V k Q 2 9 s d W 1 u c z E u e 0 N v b H V t b j c s N X 0 m c X V v d D s s J n F 1 b 3 Q 7 U 2 V j d G l v b j E v R k N f Q l A v Q X V 0 b 1 J l b W 9 2 Z W R D b 2 x 1 b W 5 z M S 5 7 Q 2 9 s d W 1 u O C w 2 f S Z x d W 9 0 O 1 0 s J n F 1 b 3 Q 7 U m V s Y X R p b 2 5 z a G l w S W 5 m b y Z x d W 9 0 O z p b X X 0 i I C 8 + P C 9 T d G F i b G V F b n R y a W V z P j w v S X R l b T 4 8 S X R l b T 4 8 S X R l b U x v Y 2 F 0 a W 9 u P j x J d G V t V H l w Z T 5 G b 3 J t d W x h P C 9 J d G V t V H l w Z T 4 8 S X R l b V B h d G g + U 2 V j d G l v b j E v R k N f Q l A v S 2 l s Z G U 8 L 0 l 0 Z W 1 Q Y X R o P j w v S X R l b U x v Y 2 F 0 a W 9 u P j x T d G F i b G V F b n R y a W V z I C 8 + P C 9 J d G V t P j x J d G V t P j x J d G V t T G 9 j Y X R p b 2 4 + P E l 0 Z W 1 U e X B l P k Z v c m 1 1 b G E 8 L 0 l 0 Z W 1 U e X B l P j x J d G V t U G F 0 a D 5 T Z W N 0 a W 9 u M S 9 G Q 1 9 C U C 9 G Q 1 9 C U F 9 T a G V l d D w v S X R l b V B h d G g + P C 9 J d G V t T G 9 j Y X R p b 2 4 + P F N 0 Y W J s Z U V u d H J p Z X M g L z 4 8 L 0 l 0 Z W 0 + P E l 0 Z W 0 + P E l 0 Z W 1 M b 2 N h d G l v b j 4 8 S X R l b V R 5 c G U + R m 9 y b X V s Y T w v S X R l b V R 5 c G U + P E l 0 Z W 1 Q Y X R o P l N l Y 3 R p b 2 4 x L 0 Z D X 0 J Q L 0 g l Q z M l Q T Z 2 Z W R l J T I w b 3 Z l c n N r c m l m d G V y P C 9 J d G V t U G F 0 a D 4 8 L 0 l 0 Z W 1 M b 2 N h d G l v b j 4 8 U 3 R h Y m x l R W 5 0 c m l l c y A v P j w v S X R l b T 4 8 S X R l b T 4 8 S X R l b U x v Y 2 F 0 a W 9 u P j x J d G V t V H l w Z T 5 G b 3 J t d W x h P C 9 J d G V t V H l w Z T 4 8 S X R l b V B h d G g + U 2 V j d G l v b j E v R k N f Q l A v J U M z J T g 2 b m R y Z X Q l M j B 0 e X B l P C 9 J d G V t U G F 0 a D 4 8 L 0 l 0 Z W 1 M b 2 N h d G l v b j 4 8 U 3 R h Y m x l R W 5 0 c m l l c y A v P j w v S X R l b T 4 8 S X R l b T 4 8 S X R l b U x v Y 2 F 0 a W 9 u P j x J d G V t V H l w Z T 5 G b 3 J t d W x h P C 9 J d G V t V H l w Z T 4 8 S X R l b V B h d G g + U 2 V j d G l v b j E v R k N f Q l A v R m p l c m 5 l Z G U l M j B r b 2 x v b m 5 l c j w v S X R l b V B h d G g + P C 9 J d G V t T G 9 j Y X R p b 2 4 + P F N 0 Y W J s Z U V u d H J p Z X M g L z 4 8 L 0 l 0 Z W 0 + P E l 0 Z W 0 + P E l 0 Z W 1 M b 2 N h d G l v b j 4 8 S X R l b V R 5 c G U + R m 9 y b X V s Y T w v S X R l b V R 5 c G U + P E l 0 Z W 1 Q Y X R o P l N l Y 3 R p b 2 4 x L 0 Z D X 0 J Q L 0 9 t Z C V D M y V C O G J 0 Z S U y M G t v b G 9 u b m V y P C 9 J d G V t U G F 0 a D 4 8 L 0 l 0 Z W 1 M b 2 N h d G l v b j 4 8 U 3 R h Y m x l R W 5 0 c m l l c y A v P j w v S X R l b T 4 8 S X R l b T 4 8 S X R l b U x v Y 2 F 0 a W 9 u P j x J d G V t V H l w Z T 5 G b 3 J t d W x h P C 9 J d G V t V H l w Z T 4 8 S X R l b V B h d G g + U 2 V j d G l v b j E v R k N f Q l A v U m V t b 3 Z l Z C U y M E J s Y W 5 r J T I w U m 9 3 c z w v S X R l b V B h d G g + P C 9 J d G V t T G 9 j Y X R p b 2 4 + P F N 0 Y W J s Z U V u d H J p Z X M g L z 4 8 L 0 l 0 Z W 0 + P E l 0 Z W 0 + P E l 0 Z W 1 M b 2 N h d G l v b j 4 8 S X R l b V R 5 c G U + R m 9 y b X V s Y T w v S X R l b V R 5 c G U + P E l 0 Z W 1 Q Y X R o P l N l Y 3 R p b 2 4 x L 0 N D Q l 9 D S V N T J T I w K D I p L y V D M y U 4 N m 5 k c m V 0 J T I w d H l w Z T w v S X R l b V B h d G g + P C 9 J d G V t T G 9 j Y X R p b 2 4 + P F N 0 Y W J s Z U V u d H J p Z X M g L z 4 8 L 0 l 0 Z W 0 + P C 9 J d G V t c z 4 8 L 0 x v Y 2 F s U G F j a 2 F n Z U 1 l d G F k Y X R h R m l s Z T 4 W A A A A U E s F B g A A A A A A A A A A A A A A A A A A A A A A A N o A A A A B A A A A 0 I y d 3 w E V 0 R G M e g D A T 8 K X 6 w E A A A D j M d q d P Y H D Q r b x W O i 8 l W Y p A A A A A A I A A A A A A A N m A A D A A A A A E A A A A O P c N g f W n q 5 h 2 4 y b m d x N i p I A A A A A B I A A A K A A A A A Q A A A A x i L H V 8 T p s J d 9 C 9 Z Y L 5 R 2 t l A A A A C O y D J l A I y s 0 2 L 2 R 6 4 Q d o s 5 t O T p v q l X N t 9 F F z y C C Q A V 8 / r a W Z k q 4 T V / o r h H g 5 V W g E Z / 7 b 1 I p q P 6 C a L 8 N r 7 v E 3 I N j 8 2 e e u O L L q W l e 4 b n 6 n S i S B Q A A A B V k L o j 3 k / p 3 7 K v S W 0 5 s u 8 u s E J O b A = = < / D a t a M a s h u p > 
</file>

<file path=customXml/itemProps1.xml><?xml version="1.0" encoding="utf-8"?>
<ds:datastoreItem xmlns:ds="http://schemas.openxmlformats.org/officeDocument/2006/customXml" ds:itemID="{F8EC8C63-692B-4CAA-ADA8-81E446B4E8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Diagrammer</vt:lpstr>
      </vt:variant>
      <vt:variant>
        <vt:i4>15</vt:i4>
      </vt:variant>
    </vt:vector>
  </HeadingPairs>
  <TitlesOfParts>
    <vt:vector size="32" baseType="lpstr">
      <vt:lpstr>Noter</vt:lpstr>
      <vt:lpstr>Indhold</vt:lpstr>
      <vt:lpstr>Finansiel stressindikator</vt:lpstr>
      <vt:lpstr>Kreditspænd og aktievolatilitet</vt:lpstr>
      <vt:lpstr>Ejendomspriser</vt:lpstr>
      <vt:lpstr>Pengeinstitutternes merrente</vt:lpstr>
      <vt:lpstr>Stiliseret boligbyrde</vt:lpstr>
      <vt:lpstr>Kreditvækst</vt:lpstr>
      <vt:lpstr>Udlånsgab</vt:lpstr>
      <vt:lpstr>Gearing og kapitaloverdækning</vt:lpstr>
      <vt:lpstr>Egenkapitalforrentning</vt:lpstr>
      <vt:lpstr>Finansiel cykel (UOC)</vt:lpstr>
      <vt:lpstr>Finansiel cykel (BP)</vt:lpstr>
      <vt:lpstr>Udlånsserier</vt:lpstr>
      <vt:lpstr>Boligpriser og BNI</vt:lpstr>
      <vt:lpstr>Betalingsbalancen</vt:lpstr>
      <vt:lpstr>Referencesats</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Damgaard</dc:creator>
  <cp:lastModifiedBy>'</cp:lastModifiedBy>
  <dcterms:created xsi:type="dcterms:W3CDTF">2017-10-16T10:33:33Z</dcterms:created>
  <dcterms:modified xsi:type="dcterms:W3CDTF">2023-12-07T13:48:24Z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{5AB9CD68-E141-45F1-9C8D-0D662719A103}</vt:lpwstr>
  </property>
</Properties>
</file>